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icroads.sharepoint.com/sites/HeavyVehiclePermitReform/Shared Documents/General/Action 26 - Assess and Publish new maps etc/FY 22_23/Platform Trailer/Engagement/"/>
    </mc:Choice>
  </mc:AlternateContent>
  <xr:revisionPtr revIDLastSave="43" documentId="8_{6959D22C-A93E-460F-8E77-E07A3274683B}" xr6:coauthVersionLast="47" xr6:coauthVersionMax="47" xr10:uidLastSave="{C96CD02E-7C07-4F8A-97FB-BD9CD562755E}"/>
  <bookViews>
    <workbookView xWindow="-110" yWindow="-110" windowWidth="19420" windowHeight="10420" tabRatio="619" firstSheet="1" activeTab="1" xr2:uid="{DAC55735-58E1-4572-BED3-EE2BBED664F4}"/>
  </bookViews>
  <sheets>
    <sheet name="Data to populate" sheetId="10" state="hidden" r:id="rId1"/>
    <sheet name="Front End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7" l="1"/>
  <c r="B21" i="7" s="1"/>
  <c r="J13" i="7"/>
  <c r="F13" i="7"/>
  <c r="E13" i="7"/>
  <c r="C13" i="7"/>
  <c r="B13" i="7"/>
  <c r="A13" i="7"/>
  <c r="H13" i="7" s="1"/>
  <c r="I13" i="7" l="1"/>
  <c r="G13" i="7"/>
  <c r="D13" i="7"/>
  <c r="D17" i="7" l="1" a="1"/>
  <c r="D17" i="7" s="1"/>
  <c r="D16" i="7" s="1"/>
  <c r="A17" i="7" a="1"/>
  <c r="A17" i="7" s="1"/>
  <c r="J16" i="7" s="1"/>
  <c r="A18" i="7" a="1"/>
  <c r="A18" i="7" s="1"/>
  <c r="C21" i="7" s="1" a="1"/>
  <c r="C21" i="7" s="1"/>
  <c r="C22" i="7" s="1"/>
  <c r="B22" i="7" l="1"/>
  <c r="B23" i="7" s="1"/>
  <c r="C23" i="7" s="1" a="1"/>
  <c r="C23" i="7" s="1"/>
  <c r="A16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<sst xmlns="http://schemas.openxmlformats.org/spreadsheetml/2006/main" count="350" uniqueCount="146">
  <si>
    <t>Reference Vehicle No</t>
  </si>
  <si>
    <t>Combination Name</t>
  </si>
  <si>
    <t>Heavy Vehicle Maps</t>
  </si>
  <si>
    <t>Overall Length [m]</t>
  </si>
  <si>
    <t>GVM Mass limits [t] - max</t>
  </si>
  <si>
    <t>Mass on Trailer Axle [t] - min</t>
  </si>
  <si>
    <t>Mass on Trailer Axle [t] - max</t>
  </si>
  <si>
    <t>Mass on Tandem Dolly (eight tyres) [t] - min</t>
  </si>
  <si>
    <t>Mass on Tandem Dolly (eight tyres) [t] - max</t>
  </si>
  <si>
    <t>Axle Spacing min</t>
  </si>
  <si>
    <t>Axle Spacing Max</t>
  </si>
  <si>
    <t>Dolly</t>
  </si>
  <si>
    <t>Platform Trailer</t>
  </si>
  <si>
    <t>PT Ground Contact Width [m] - min</t>
  </si>
  <si>
    <t>PT Ground Contact Width [m] - max</t>
  </si>
  <si>
    <t>Dolly Ground Contact Width [m] - min</t>
  </si>
  <si>
    <t>Dolly Ground Contact Width [m] - max</t>
  </si>
  <si>
    <t>DriveMin</t>
  </si>
  <si>
    <t xml:space="preserve">DriveMax
</t>
  </si>
  <si>
    <t>Last axle of the tandem dolly to the first axle of the platform trailer [m] - min</t>
  </si>
  <si>
    <t>Last axle of the tandem dolly to the first axle of the platform trailer [m] - max</t>
  </si>
  <si>
    <t>Permit type</t>
  </si>
  <si>
    <t>Reference Vehicle 1</t>
  </si>
  <si>
    <t>Prime mover &amp; 6x8 platform trailer combination up to 115.0 tonnes with minimum Ground Contact Width (GCW) of 4.2m</t>
  </si>
  <si>
    <t>no dolly</t>
  </si>
  <si>
    <t>No</t>
  </si>
  <si>
    <t>6x8</t>
  </si>
  <si>
    <t>Single</t>
  </si>
  <si>
    <t>Reference Vehicle 2</t>
  </si>
  <si>
    <t>Prime mover &amp; 8x8 platform trailer combination up to 145.0 tonnes with minimum GCW of 4.2m</t>
  </si>
  <si>
    <t>8x8</t>
  </si>
  <si>
    <t>Reference Vehicle 3</t>
  </si>
  <si>
    <t>Prime mover, 2x8 dolly &amp; 7x8 platform trailer combination up to 161.0 tonnes with minimum GCW of 4.2m</t>
  </si>
  <si>
    <t>2x8</t>
  </si>
  <si>
    <t>7x8</t>
  </si>
  <si>
    <t>Reference Vehicle 4</t>
  </si>
  <si>
    <t>Prime mover, 2x8 dolly &amp; 8x8 platform trailer combination up to 176.0 tonnes with minimum GCW of 4.2m</t>
  </si>
  <si>
    <t>Reference Vehicle 5</t>
  </si>
  <si>
    <t>Prime mover, 2x8 dolly &amp; 5x8 platform trailer combination up to 131.0 tonnes with minimum GCW of 4.2m</t>
  </si>
  <si>
    <t>5x8</t>
  </si>
  <si>
    <t>Reference Vehicle 6</t>
  </si>
  <si>
    <t>Prime mover, 2x8 dolly &amp; 6x8 platform trailer combination up to 146.0 tonnes with minimum GCW of 4.3m</t>
  </si>
  <si>
    <t>Reference Vehicle 7</t>
  </si>
  <si>
    <t>Prime mover, 2x8 dolly &amp; 9x8 platform trailer combination up to 191.0 tonnes with minimum GCW of 4.3m</t>
  </si>
  <si>
    <t>9x8</t>
  </si>
  <si>
    <t>Period</t>
  </si>
  <si>
    <t>Reference Vehicle 8</t>
  </si>
  <si>
    <t>Prime mover, 2x8 dolly &amp; 10x8 platform trailer combination up to 206.0 tonnes with minimum GCW of 4.3m</t>
  </si>
  <si>
    <t>10x8</t>
  </si>
  <si>
    <t>Reference Vehicle 9</t>
  </si>
  <si>
    <t>Prime mover &amp; 7x8 platform trailer combination up to 130.0 tonnes with minimum GCW of 4.3m</t>
  </si>
  <si>
    <t>Reference Vehicle 10</t>
  </si>
  <si>
    <t>Prime mover &amp; 9x8 platform trailer combination up to 160.0 tonnes with minimum GCW of 4.3m</t>
  </si>
  <si>
    <t>Reference Vehicle 11</t>
  </si>
  <si>
    <t>Prime mover &amp; 10x8 platform trailer combination up to 175.0 tonnes with minimum GCW of 4.3m</t>
  </si>
  <si>
    <t>Reference Vehicle 12</t>
  </si>
  <si>
    <t>Prime mover &amp; 11x8 platform trailer combination up to 190.0 tonnes with minimum GCW of 4.3m</t>
  </si>
  <si>
    <t>11x8</t>
  </si>
  <si>
    <t>Reference Vehicle 13</t>
  </si>
  <si>
    <t>Prime mover &amp; 12x8 platform trailer combination up to 205.0 tonnes with minimum GCW of 4.3m</t>
  </si>
  <si>
    <t>12x8</t>
  </si>
  <si>
    <t>Reference Vehicle 14</t>
  </si>
  <si>
    <t>Prime mover &amp; 14x8 platform trailer combination up to 193.0 tonnes with minimum GCW of 4.3m</t>
  </si>
  <si>
    <t>14x8</t>
  </si>
  <si>
    <t>Reference Vehicle 15</t>
  </si>
  <si>
    <t>Prime mover, 2x8 dolly &amp; 11x8 platform trailer combination up to 188.0 tonnes with minimum GCW of 4.2m</t>
  </si>
  <si>
    <t>Reference Vehicle 16</t>
  </si>
  <si>
    <t>Prime mover, 2x8 dolly &amp; 10x8 platform trailer combination up to 176.0 tonnes with minimum GCW of 4.2m</t>
  </si>
  <si>
    <t>Reference Vehicle 17</t>
  </si>
  <si>
    <t>Prime mover &amp; 5x8 short low loader combination up to 100.0 tonnes with minimum GCW of 4.2m</t>
  </si>
  <si>
    <t>Reference Vehicle 18</t>
  </si>
  <si>
    <t>Prime mover, 2x8 dolly &amp; 5x8 short low loader combination up to 131.0 tonnes with minimum GCW of 4.2m</t>
  </si>
  <si>
    <t>Reference Vehicle 19</t>
  </si>
  <si>
    <t>Prime mover, 2x8 dolly &amp; 7x8 platform trailer combination up to 128.0 tonnes with minimum GCW of 3.7m</t>
  </si>
  <si>
    <t>Reference Vehicle 20</t>
  </si>
  <si>
    <t>Prime mover, 2x8 dolly &amp; 7x8 platform trailer combination up to 147.0 tonnes with minimum GCW of 4.0m</t>
  </si>
  <si>
    <t>Reference Vehicle 21</t>
  </si>
  <si>
    <t>Prime mover, 2x8 dolly &amp; 5x8 long low loader combination up to 131.0 tonnes with minimum GCW of 4.2m</t>
  </si>
  <si>
    <t>Reference Vehicle 22</t>
  </si>
  <si>
    <t>Prime mover, 2x8 dolly &amp; 5x8 low loader combination up to 113.5 tonnes with minimum GCW of 3.5m</t>
  </si>
  <si>
    <t>Reference Vehicle 23</t>
  </si>
  <si>
    <t>Prime mover &amp; 5x8 long low loader combination up to 100.0 tonnes with minimum GCW of 4.2m</t>
  </si>
  <si>
    <t>Low Loader 59.5t No Dolly GCW 2.4m - 3.5m</t>
  </si>
  <si>
    <t>4x8</t>
  </si>
  <si>
    <t>2.4-3.5</t>
  </si>
  <si>
    <t>Low Loader 59.5t No Dolly GCW  &gt;3.5m</t>
  </si>
  <si>
    <t>Low Loader 77t Dolly GCW 2.4m - 3.5m</t>
  </si>
  <si>
    <t>Low Loader 77t Dolly GCW &gt;3.5m</t>
  </si>
  <si>
    <t xml:space="preserve">What Reference Vehicle applies to your Platform Trailer Vehicle? </t>
  </si>
  <si>
    <t>Please note:</t>
  </si>
  <si>
    <t xml:space="preserve">Use the drop-down options where applicable. </t>
  </si>
  <si>
    <t>Mass on Trailer Axle [t]</t>
  </si>
  <si>
    <t>Mass on Tandem Dolly (eight tyres) [t]</t>
  </si>
  <si>
    <t>Axle Spacing [m]</t>
  </si>
  <si>
    <t>PT Ground Contact Width [m]</t>
  </si>
  <si>
    <t xml:space="preserve">Dolly Ground Contact Width [m] </t>
  </si>
  <si>
    <t>Last axle of the drive group to first axle of the platform trailer [m]</t>
  </si>
  <si>
    <t>Last axle of the tandem dolly to the first axle of the platform trailer [m]</t>
  </si>
  <si>
    <t>Gross Vehicle Mass  [t]</t>
  </si>
  <si>
    <t>Reference Vehicle That Fits the Above Values:</t>
  </si>
  <si>
    <t>Your Vehicle Mass [t]:</t>
  </si>
  <si>
    <t>Difference [t]:</t>
  </si>
  <si>
    <t>Link to the map for the Reference Vehicle:</t>
  </si>
  <si>
    <t>Gross Vehicle Mass 
Limit for Reference Vehicle [t]:</t>
  </si>
  <si>
    <t>Check to see if adjusting your overall mass would help to use the maps</t>
  </si>
  <si>
    <t>Example of a Platform Trailer with NO DOLLY</t>
  </si>
  <si>
    <t>Vehicle combination can be heavier because it hasn't reached the max allowed mass limit. You can use the map mentioned above and can go heavier.</t>
  </si>
  <si>
    <t>You can increase your mass!</t>
  </si>
  <si>
    <t>Vehicle combination to be sent for bridge assessment</t>
  </si>
  <si>
    <t>Over the GVM Limit! Vehicle combination to be sent for bridge assessment, unless you can reduce your mass limit</t>
  </si>
  <si>
    <t>Reduce your mass!</t>
  </si>
  <si>
    <t>Example of a Platform Trailer with DOLLY</t>
  </si>
  <si>
    <t>Reference images</t>
  </si>
  <si>
    <t>https://nhvr.maps.arcgis.com/apps/webappviewer/index.html?id=b3aa7ae4b62641ab887d2aeba39c9921</t>
  </si>
  <si>
    <t>https://nhvr.maps.arcgis.com/apps/webappviewer/index.html?id=623558542bfa4840805da3ac9fdf9632</t>
  </si>
  <si>
    <t>https://nhvr.maps.arcgis.com/apps/webappviewer/index.html?id=0d3d0e6850634101917c7fdd55604a93</t>
  </si>
  <si>
    <t>https://nhvr.maps.arcgis.com/apps/webappviewer/index.html?id=c95b2865afed4810b88fad30f4eb3627&amp;%2010X8%20PT%20up%20to%20176%20tonnes=</t>
  </si>
  <si>
    <t>https://nhvr.maps.arcgis.com/apps/webappviewer/index.html?id=e033ab72afcc4a949a0bb6155497afe9</t>
  </si>
  <si>
    <t>https://nhvr.maps.arcgis.com/apps/webappviewer/index.html?id=94d8727b3dd644df874550436aa7be6a</t>
  </si>
  <si>
    <t>https://nhvr.maps.arcgis.com/apps/webappviewer/index.html?id=3cc06d4d6d624754ab6ae9eddd5e0e79&amp;%207x8%20PT%20up%20to%20161%20tonnes=</t>
  </si>
  <si>
    <t>https://nhvr.maps.arcgis.com/apps/webappviewer/index.html?id=ce52e26789674051b4a22db71333efe9</t>
  </si>
  <si>
    <t>https://nhvr.maps.arcgis.com/apps/webappviewer/index.html?id=f3b1900820834c0eb401eb6a870c552f</t>
  </si>
  <si>
    <t>https://nhvr.maps.arcgis.com/apps/webappviewer/index.html?id=e2ce2c07364849ab92266573ef81f4db&amp;%206x8%20PT%20up%20to%20146%20tonnes=</t>
  </si>
  <si>
    <t>https://nhvr.maps.arcgis.com/apps/webappviewer/index.html?id=1711cdab1af0485098deca73d520bd03</t>
  </si>
  <si>
    <t>https://nhvr.maps.arcgis.com/apps/webappviewer/index.html?id=29e5bd3daaa54844b9311b728b0fd607</t>
  </si>
  <si>
    <t>https://nhvr.maps.arcgis.com/apps/webappviewer/index.html?id=db40a5adf6af43758ea61245a989d4f5</t>
  </si>
  <si>
    <t>https://nhvr.maps.arcgis.com/apps/webappviewer/index.html?id=3136f0e068804bc09f90335391f19226</t>
  </si>
  <si>
    <t>https://nhvr.maps.arcgis.com/apps/webappviewer/index.html?id=6dfd3371345b46ee9a1f4f6c251ed962</t>
  </si>
  <si>
    <t>https://nhvr.maps.arcgis.com/apps/webappviewer/index.html?id=af8a5fdac5c84c11957e4f5665849959&amp;%2011x8%20PT%20up%20to%20188%20tonnes=</t>
  </si>
  <si>
    <t>https://nhvr.maps.arcgis.com/apps/webappviewer/index.html?id=36e1b205c5314cdfbb3b10c59d3f779e&amp;%205x8%20PT%20up%20to%20131%20tonnes=</t>
  </si>
  <si>
    <t>https://nhvr.maps.arcgis.com/apps/webappviewer/index.html?id=ec88762d53f24ecf9856fb1f8803db0b</t>
  </si>
  <si>
    <t>https://nhvr.maps.arcgis.com/apps/webappviewer/index.html?id=968a2dabcf2c4feeb133fa546b6b5052</t>
  </si>
  <si>
    <t>https://nhvr.maps.arcgis.com/apps/webappviewer/index.html?id=d03164bac86f403dbffddde161a5dd17</t>
  </si>
  <si>
    <t>https://nhvr.maps.arcgis.com/apps/webappviewer/index.html?id=3680bd0312f648a1aa4f4c03fa3ae461</t>
  </si>
  <si>
    <t>https://nhvr.maps.arcgis.com/apps/webappviewer/index.html?id=9cd56ec3786747a4be2b5e8d0c408b1a</t>
  </si>
  <si>
    <t>https://nhvr.maps.arcgis.com/apps/webappviewer/index.html?id=63293ea3028e4aa7af76d41e70427e4a</t>
  </si>
  <si>
    <t>https://nhvr.maps.arcgis.com/apps/webappviewer/index.html?id=f1e38f3040274e79a1a3786761149464</t>
  </si>
  <si>
    <t>https://nhvr.maps.arcgis.com/apps/webappviewer/index.html?id=50e342c7962744e989ddda1abe68446b</t>
  </si>
  <si>
    <t>https://nhvr.maps.arcgis.com/apps/webappviewer/index.html?id=75ffd67b6a4444c0b15d9e133eb0267c</t>
  </si>
  <si>
    <r>
      <t xml:space="preserve">Please only fill in the </t>
    </r>
    <r>
      <rPr>
        <b/>
        <sz val="11"/>
        <color rgb="FFCDDB00"/>
        <rFont val="Calibri"/>
        <family val="2"/>
        <scheme val="minor"/>
      </rPr>
      <t>yellow</t>
    </r>
    <r>
      <rPr>
        <sz val="11"/>
        <color theme="1"/>
        <rFont val="Calibri"/>
        <family val="2"/>
        <scheme val="minor"/>
      </rPr>
      <t xml:space="preserve"> columns from left (A11) to right (K11)!</t>
    </r>
  </si>
  <si>
    <r>
      <t xml:space="preserve">If you need help identifying what </t>
    </r>
    <r>
      <rPr>
        <b/>
        <sz val="11"/>
        <color theme="1"/>
        <rFont val="Calibri"/>
        <family val="2"/>
        <scheme val="minor"/>
      </rPr>
      <t>column</t>
    </r>
    <r>
      <rPr>
        <sz val="11"/>
        <color theme="1"/>
        <rFont val="Calibri"/>
        <family val="2"/>
        <scheme val="minor"/>
      </rPr>
      <t xml:space="preserve"> means what, scroll down to </t>
    </r>
    <r>
      <rPr>
        <b/>
        <sz val="11"/>
        <color theme="1"/>
        <rFont val="Calibri"/>
        <family val="2"/>
        <scheme val="minor"/>
      </rPr>
      <t>row 55</t>
    </r>
    <r>
      <rPr>
        <sz val="11"/>
        <color theme="1"/>
        <rFont val="Calibri"/>
        <family val="2"/>
        <scheme val="minor"/>
      </rPr>
      <t>.</t>
    </r>
  </si>
  <si>
    <r>
      <t xml:space="preserve">There are </t>
    </r>
    <r>
      <rPr>
        <b/>
        <sz val="11"/>
        <color theme="1"/>
        <rFont val="Calibri"/>
        <family val="2"/>
        <scheme val="minor"/>
      </rPr>
      <t>examples</t>
    </r>
    <r>
      <rPr>
        <sz val="11"/>
        <color theme="1"/>
        <rFont val="Calibri"/>
        <family val="2"/>
        <scheme val="minor"/>
      </rPr>
      <t xml:space="preserve"> for no dolly and dolly vehicles below from </t>
    </r>
    <r>
      <rPr>
        <b/>
        <sz val="11"/>
        <color theme="1"/>
        <rFont val="Calibri"/>
        <family val="2"/>
        <scheme val="minor"/>
      </rPr>
      <t>row 27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</si>
  <si>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DO NOT add units</t>
    </r>
    <r>
      <rPr>
        <sz val="11"/>
        <color theme="1"/>
        <rFont val="Calibri"/>
        <family val="2"/>
        <scheme val="minor"/>
      </rPr>
      <t xml:space="preserve"> in your inputs. The units are specified in the headers. </t>
    </r>
  </si>
  <si>
    <r>
      <t xml:space="preserve">If you </t>
    </r>
    <r>
      <rPr>
        <b/>
        <sz val="11"/>
        <color theme="1"/>
        <rFont val="Calibri"/>
        <family val="2"/>
        <scheme val="minor"/>
      </rPr>
      <t>DO NOT have a dolly</t>
    </r>
    <r>
      <rPr>
        <sz val="11"/>
        <color theme="1"/>
        <rFont val="Calibri"/>
        <family val="2"/>
        <scheme val="minor"/>
      </rPr>
      <t xml:space="preserve">, please pick "No" in cell </t>
    </r>
    <r>
      <rPr>
        <b/>
        <sz val="11"/>
        <color theme="1"/>
        <rFont val="Calibri"/>
        <family val="2"/>
        <scheme val="minor"/>
      </rPr>
      <t>A10</t>
    </r>
    <r>
      <rPr>
        <sz val="11"/>
        <color theme="1"/>
        <rFont val="Calibri"/>
        <family val="2"/>
        <scheme val="minor"/>
      </rPr>
      <t>.</t>
    </r>
  </si>
  <si>
    <r>
      <t xml:space="preserve">Regardless of the outcome below, you </t>
    </r>
    <r>
      <rPr>
        <b/>
        <sz val="11"/>
        <color theme="1"/>
        <rFont val="Calibri"/>
        <family val="2"/>
        <scheme val="minor"/>
      </rPr>
      <t>must apply</t>
    </r>
    <r>
      <rPr>
        <sz val="11"/>
        <color theme="1"/>
        <rFont val="Calibri"/>
        <family val="2"/>
        <scheme val="minor"/>
      </rPr>
      <t xml:space="preserve"> for a permit at the NHVR Portal, except for the gazetted Low Loader combinations.</t>
    </r>
  </si>
  <si>
    <r>
      <t xml:space="preserve">Note: Spacing between </t>
    </r>
    <r>
      <rPr>
        <b/>
        <sz val="11"/>
        <color theme="1"/>
        <rFont val="Calibri"/>
        <family val="2"/>
        <scheme val="minor"/>
      </rPr>
      <t>drive axle &amp; dolly</t>
    </r>
    <r>
      <rPr>
        <sz val="11"/>
        <color theme="1"/>
        <rFont val="Calibri"/>
        <family val="2"/>
        <scheme val="minor"/>
      </rPr>
      <t xml:space="preserve"> is between </t>
    </r>
    <r>
      <rPr>
        <b/>
        <sz val="11"/>
        <color theme="1"/>
        <rFont val="Calibri"/>
        <family val="2"/>
        <scheme val="minor"/>
      </rPr>
      <t>2.6 - 3.6m for all reference vehicles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</si>
</sst>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DDB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53565A"/>
        <bgColor indexed="64"/>
      </patternFill>
    </fill>
    <fill>
      <patternFill patternType="solid">
        <fgColor rgb="FFCDDB00"/>
        <bgColor indexed="64"/>
      </patternFill>
    </fill>
    <fill>
      <patternFill patternType="solid">
        <fgColor rgb="FF00B1A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quotePrefix="1" applyFont="1"/>
    <xf numFmtId="0" fontId="3" fillId="0" borderId="0" xfId="0" quotePrefix="1" applyFont="1" applyAlignment="1">
      <alignment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5" borderId="0" xfId="0" applyFill="1" applyBorder="1"/>
    <xf numFmtId="0" fontId="12" fillId="5" borderId="0" xfId="0" applyFont="1" applyFill="1" applyBorder="1"/>
    <xf numFmtId="0" fontId="1" fillId="5" borderId="0" xfId="0" applyFont="1" applyFill="1" applyBorder="1"/>
    <xf numFmtId="0" fontId="2" fillId="0" borderId="0" xfId="0" applyFont="1" applyFill="1" applyBorder="1"/>
    <xf numFmtId="0" fontId="2" fillId="0" borderId="0" xfId="0" quotePrefix="1" applyFont="1" applyFill="1" applyBorder="1"/>
    <xf numFmtId="0" fontId="0" fillId="6" borderId="0" xfId="0" applyFill="1" applyBorder="1"/>
    <xf numFmtId="0" fontId="3" fillId="6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Border="1"/>
    <xf numFmtId="0" fontId="1" fillId="6" borderId="0" xfId="0" applyFont="1" applyFill="1" applyBorder="1"/>
    <xf numFmtId="0" fontId="9" fillId="5" borderId="9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0" borderId="12" xfId="0" applyBorder="1"/>
    <xf numFmtId="0" fontId="0" fillId="0" borderId="13" xfId="0" applyBorder="1"/>
    <xf numFmtId="0" fontId="1" fillId="0" borderId="12" xfId="0" applyFont="1" applyBorder="1"/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5" borderId="12" xfId="0" applyFont="1" applyFill="1" applyBorder="1"/>
    <xf numFmtId="0" fontId="0" fillId="5" borderId="13" xfId="0" applyFill="1" applyBorder="1"/>
    <xf numFmtId="0" fontId="1" fillId="5" borderId="12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10" fillId="0" borderId="12" xfId="0" applyFont="1" applyFill="1" applyBorder="1"/>
    <xf numFmtId="0" fontId="9" fillId="6" borderId="12" xfId="0" applyFont="1" applyFill="1" applyBorder="1"/>
    <xf numFmtId="0" fontId="3" fillId="6" borderId="13" xfId="0" applyFont="1" applyFill="1" applyBorder="1"/>
    <xf numFmtId="0" fontId="2" fillId="3" borderId="14" xfId="0" applyFont="1" applyFill="1" applyBorder="1" applyAlignment="1">
      <alignment wrapText="1"/>
    </xf>
    <xf numFmtId="0" fontId="3" fillId="0" borderId="13" xfId="0" applyFont="1" applyBorder="1"/>
    <xf numFmtId="0" fontId="2" fillId="7" borderId="14" xfId="0" applyFont="1" applyFill="1" applyBorder="1" applyAlignment="1">
      <alignment wrapText="1"/>
    </xf>
    <xf numFmtId="0" fontId="2" fillId="7" borderId="18" xfId="0" applyFont="1" applyFill="1" applyBorder="1" applyAlignment="1">
      <alignment wrapText="1"/>
    </xf>
    <xf numFmtId="0" fontId="0" fillId="0" borderId="19" xfId="0" applyBorder="1" applyAlignment="1">
      <alignment horizontal="center"/>
    </xf>
    <xf numFmtId="0" fontId="1" fillId="6" borderId="20" xfId="0" applyFont="1" applyFill="1" applyBorder="1"/>
    <xf numFmtId="0" fontId="8" fillId="6" borderId="20" xfId="0" applyFont="1" applyFill="1" applyBorder="1"/>
    <xf numFmtId="0" fontId="8" fillId="6" borderId="21" xfId="0" applyFont="1" applyFill="1" applyBorder="1"/>
    <xf numFmtId="0" fontId="9" fillId="0" borderId="9" xfId="0" applyFont="1" applyBorder="1"/>
    <xf numFmtId="0" fontId="0" fillId="0" borderId="10" xfId="0" applyBorder="1"/>
    <xf numFmtId="0" fontId="3" fillId="0" borderId="10" xfId="0" applyFont="1" applyBorder="1"/>
    <xf numFmtId="0" fontId="3" fillId="0" borderId="11" xfId="0" applyFont="1" applyBorder="1"/>
    <xf numFmtId="0" fontId="8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0" fontId="8" fillId="5" borderId="13" xfId="0" applyFont="1" applyFill="1" applyBorder="1"/>
    <xf numFmtId="0" fontId="1" fillId="0" borderId="12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8" fillId="0" borderId="0" xfId="0" applyFont="1" applyFill="1" applyBorder="1"/>
    <xf numFmtId="0" fontId="8" fillId="0" borderId="13" xfId="0" applyFont="1" applyFill="1" applyBorder="1"/>
    <xf numFmtId="0" fontId="1" fillId="6" borderId="0" xfId="0" applyFont="1" applyFill="1" applyBorder="1" applyAlignment="1"/>
    <xf numFmtId="0" fontId="0" fillId="0" borderId="19" xfId="0" applyBorder="1"/>
    <xf numFmtId="0" fontId="9" fillId="5" borderId="12" xfId="0" applyFont="1" applyFill="1" applyBorder="1"/>
    <xf numFmtId="0" fontId="3" fillId="5" borderId="0" xfId="0" applyFont="1" applyFill="1" applyBorder="1"/>
    <xf numFmtId="0" fontId="3" fillId="5" borderId="13" xfId="0" applyFont="1" applyFill="1" applyBorder="1"/>
    <xf numFmtId="0" fontId="0" fillId="6" borderId="20" xfId="0" applyFill="1" applyBorder="1"/>
    <xf numFmtId="0" fontId="3" fillId="6" borderId="20" xfId="0" applyFont="1" applyFill="1" applyBorder="1"/>
    <xf numFmtId="0" fontId="3" fillId="6" borderId="21" xfId="0" applyFont="1" applyFill="1" applyBorder="1"/>
    <xf numFmtId="0" fontId="0" fillId="0" borderId="11" xfId="0" applyBorder="1"/>
    <xf numFmtId="0" fontId="0" fillId="0" borderId="22" xfId="0" applyBorder="1"/>
    <xf numFmtId="0" fontId="0" fillId="0" borderId="20" xfId="0" applyBorder="1"/>
    <xf numFmtId="0" fontId="0" fillId="0" borderId="21" xfId="0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0" fillId="4" borderId="5" xfId="0" applyFont="1" applyFill="1" applyBorder="1" applyAlignment="1">
      <alignment horizontal="center"/>
    </xf>
    <xf numFmtId="0" fontId="13" fillId="5" borderId="0" xfId="0" applyFont="1" applyFill="1" applyBorder="1"/>
    <xf numFmtId="0" fontId="11" fillId="5" borderId="13" xfId="1" applyFont="1" applyFill="1" applyBorder="1"/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5" borderId="23" xfId="0" applyFill="1" applyBorder="1"/>
  </cellXfs>
  <cellStyles count="2">
    <cellStyle name="Hyperlink" xfId="1" builtinId="8"/>
    <cellStyle name="Normal" xfId="0" builtinId="0"/>
  </cellStyles>
  <dxfs count="31">
    <dxf>
      <fill>
        <patternFill>
          <bgColor theme="1"/>
        </patternFill>
      </fill>
    </dxf>
    <dxf>
      <numFmt numFmtId="30" formatCode="@"/>
      <fill>
        <patternFill>
          <bgColor rgb="FFCDDB00"/>
        </patternFill>
      </fill>
    </dxf>
    <dxf>
      <numFmt numFmtId="30" formatCode="@"/>
      <fill>
        <patternFill>
          <bgColor theme="1" tint="4.9989318521683403E-2"/>
        </patternFill>
      </fill>
    </dxf>
    <dxf>
      <numFmt numFmtId="30" formatCode="@"/>
      <fill>
        <patternFill>
          <bgColor rgb="FFCDDB00"/>
        </patternFill>
      </fill>
    </dxf>
    <dxf>
      <numFmt numFmtId="30" formatCode="@"/>
      <fill>
        <patternFill>
          <bgColor theme="1" tint="4.9989318521683403E-2"/>
        </patternFill>
      </fill>
    </dxf>
    <dxf>
      <numFmt numFmtId="30" formatCode="@"/>
      <fill>
        <patternFill>
          <bgColor rgb="FFCDDB00"/>
        </patternFill>
      </fill>
    </dxf>
    <dxf>
      <numFmt numFmtId="30" formatCode="@"/>
      <fill>
        <patternFill>
          <bgColor theme="1" tint="4.9989318521683403E-2"/>
        </patternFill>
      </fill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B1A8"/>
      <color rgb="FFCDDB00"/>
      <color rgb="FF5356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13607</xdr:rowOff>
    </xdr:from>
    <xdr:to>
      <xdr:col>6</xdr:col>
      <xdr:colOff>932452</xdr:colOff>
      <xdr:row>65</xdr:row>
      <xdr:rowOff>85843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970976-3D96-04DD-383F-F33BBBC59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11147"/>
          <a:ext cx="7988572" cy="19010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68357</xdr:rowOff>
    </xdr:from>
    <xdr:to>
      <xdr:col>6</xdr:col>
      <xdr:colOff>932452</xdr:colOff>
      <xdr:row>74</xdr:row>
      <xdr:rowOff>133205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971E5C-A362-153E-C104-6038374C8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946157"/>
          <a:ext cx="7776482" cy="17793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CC34D3-C735-4B4D-BB33-2E195A9AFAA9}" name="RefVeh" displayName="RefVeh" ref="A1:V28" totalsRowShown="0" dataDxfId="30" tableBorderDxfId="29">
  <autoFilter ref="A1:V28" xr:uid="{6EB739AD-370B-4AEB-98AC-6550FCF1F20C}"/>
  <tableColumns count="22">
    <tableColumn id="1" xr3:uid="{192F0E58-5336-44C7-94C0-A646E7AE9B78}" name="Reference Vehicle No" dataDxfId="28"/>
    <tableColumn id="2" xr3:uid="{8E39CFCB-3D0F-4207-8BAB-8867D731454D}" name="Combination Name" dataDxfId="27"/>
    <tableColumn id="23" xr3:uid="{1ACBFB19-B76A-4449-933C-C36F8524C85D}" name="Heavy Vehicle Maps" dataDxfId="26"/>
    <tableColumn id="3" xr3:uid="{FCAB1346-3934-41B9-B606-993838C25175}" name="Overall Length [m]" dataDxfId="25"/>
    <tableColumn id="4" xr3:uid="{17B77CF8-0A2A-4C42-88A5-BC15306B8593}" name="GVM Mass limits [t] - max" dataDxfId="24"/>
    <tableColumn id="20" xr3:uid="{719F4FBA-6F3D-4AA2-8968-49F682C786C0}" name="Mass on Trailer Axle [t] - min" dataDxfId="23"/>
    <tableColumn id="5" xr3:uid="{75D821DF-1639-4D07-BC7B-C3D1B963C597}" name="Mass on Trailer Axle [t] - max" dataDxfId="22"/>
    <tableColumn id="21" xr3:uid="{F7BCF27B-F5A3-41F2-9AE1-A28907E549A5}" name="Mass on Tandem Dolly (eight tyres) [t] - min" dataDxfId="21"/>
    <tableColumn id="6" xr3:uid="{B8C039D5-3E91-42DA-BC75-2D226BF27F28}" name="Mass on Tandem Dolly (eight tyres) [t] - max" dataDxfId="20"/>
    <tableColumn id="17" xr3:uid="{CA4816FC-D346-4CB5-A211-BE43EC7AF921}" name="Axle Spacing min" dataDxfId="19"/>
    <tableColumn id="7" xr3:uid="{FCAC4573-F7B1-4DEA-AFE0-EF352413EFFD}" name="Axle Spacing Max" dataDxfId="18"/>
    <tableColumn id="8" xr3:uid="{DAC25B4C-047D-4633-B89E-D77B1D3A40DE}" name="Dolly" dataDxfId="17"/>
    <tableColumn id="9" xr3:uid="{ED7CC3DC-855F-4F10-9BA6-BB1FB3C5526E}" name="Platform Trailer" dataDxfId="16"/>
    <tableColumn id="10" xr3:uid="{80E7F051-C0C7-4BA6-B566-02B2478B4050}" name="PT Ground Contact Width [m] - min" dataDxfId="15"/>
    <tableColumn id="18" xr3:uid="{77DFEED4-4749-456A-9F8B-9F5B065DF037}" name="PT Ground Contact Width [m] - max" dataDxfId="14"/>
    <tableColumn id="11" xr3:uid="{83F42C9F-3F38-4045-9E7B-D290224F502C}" name="Dolly Ground Contact Width [m] - min" dataDxfId="13"/>
    <tableColumn id="19" xr3:uid="{DB7770B0-97C9-4058-9048-07435EDC1B3F}" name="Dolly Ground Contact Width [m] - max" dataDxfId="12"/>
    <tableColumn id="15" xr3:uid="{03325CCC-CF26-4107-9604-46D8A2B61280}" name="DriveMin" dataDxfId="11"/>
    <tableColumn id="12" xr3:uid="{BE4E8022-0468-4D45-A28A-2644608B6FBF}" name="DriveMax_x000a_" dataDxfId="10"/>
    <tableColumn id="16" xr3:uid="{BC0E9D07-D576-40F2-9AA4-7A6F6E59D133}" name="Last axle of the tandem dolly to the first axle of the platform trailer [m] - min" dataDxfId="9"/>
    <tableColumn id="13" xr3:uid="{CBACCF97-7BC3-454C-9012-23A3696CA701}" name="Last axle of the tandem dolly to the first axle of the platform trailer [m] - max" dataDxfId="8"/>
    <tableColumn id="14" xr3:uid="{97F79CD3-BC9B-4985-9A10-447ED4387412}" name="Permit type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BBFC-25C5-4ECC-9DC2-135E6D470778}">
  <sheetPr codeName="Sheet1"/>
  <dimension ref="A1:AC41"/>
  <sheetViews>
    <sheetView zoomScale="55" zoomScaleNormal="55" workbookViewId="0">
      <pane xSplit="1" topLeftCell="I1" activePane="topRight" state="frozen"/>
      <selection pane="topRight" activeCell="Z5" sqref="Z5"/>
    </sheetView>
  </sheetViews>
  <sheetFormatPr defaultRowHeight="14.5" x14ac:dyDescent="0.35"/>
  <cols>
    <col min="1" max="1" width="22.08984375" customWidth="1"/>
    <col min="2" max="3" width="49.08984375" customWidth="1"/>
    <col min="4" max="4" width="23.6328125" bestFit="1" customWidth="1"/>
    <col min="5" max="5" width="26.453125" bestFit="1" customWidth="1"/>
    <col min="6" max="6" width="21.08984375" customWidth="1"/>
    <col min="7" max="8" width="24" customWidth="1"/>
    <col min="9" max="10" width="37.54296875" customWidth="1"/>
    <col min="11" max="11" width="18.36328125" customWidth="1"/>
    <col min="12" max="12" width="9.90625" customWidth="1"/>
    <col min="13" max="13" width="17.08984375" customWidth="1"/>
    <col min="14" max="15" width="34.36328125" customWidth="1"/>
    <col min="16" max="17" width="36.90625" customWidth="1"/>
    <col min="18" max="18" width="24.453125" customWidth="1"/>
    <col min="19" max="19" width="23" customWidth="1"/>
    <col min="20" max="20" width="37.36328125" customWidth="1"/>
    <col min="21" max="21" width="40.453125" customWidth="1"/>
    <col min="22" max="22" width="13.54296875" customWidth="1"/>
  </cols>
  <sheetData>
    <row r="1" spans="1:29" ht="63" customHeight="1" x14ac:dyDescent="0.35">
      <c r="A1" s="16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5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15" t="s">
        <v>21</v>
      </c>
    </row>
    <row r="2" spans="1:29" ht="66.75" customHeight="1" x14ac:dyDescent="0.35">
      <c r="A2" s="14" t="s">
        <v>22</v>
      </c>
      <c r="B2" s="4" t="s">
        <v>23</v>
      </c>
      <c r="C2" s="24" t="s">
        <v>117</v>
      </c>
      <c r="D2" s="4">
        <v>30</v>
      </c>
      <c r="E2" s="4">
        <v>115</v>
      </c>
      <c r="F2" s="4">
        <v>0</v>
      </c>
      <c r="G2" s="4">
        <v>15</v>
      </c>
      <c r="H2" s="7" t="s">
        <v>24</v>
      </c>
      <c r="I2" s="7" t="s">
        <v>24</v>
      </c>
      <c r="J2" s="7">
        <v>1.8</v>
      </c>
      <c r="K2" s="4">
        <v>1.83</v>
      </c>
      <c r="L2" s="4" t="s">
        <v>25</v>
      </c>
      <c r="M2" s="4" t="s">
        <v>26</v>
      </c>
      <c r="N2" s="4">
        <v>4.2</v>
      </c>
      <c r="O2" s="4">
        <v>999</v>
      </c>
      <c r="P2" s="7" t="s">
        <v>24</v>
      </c>
      <c r="Q2" s="7" t="s">
        <v>24</v>
      </c>
      <c r="R2" s="7">
        <v>6</v>
      </c>
      <c r="S2" s="7">
        <v>6.3</v>
      </c>
      <c r="T2" s="7" t="s">
        <v>24</v>
      </c>
      <c r="U2" s="7" t="s">
        <v>24</v>
      </c>
      <c r="V2" s="13" t="s">
        <v>27</v>
      </c>
    </row>
    <row r="3" spans="1:29" ht="52.5" customHeight="1" x14ac:dyDescent="0.35">
      <c r="A3" s="14" t="s">
        <v>28</v>
      </c>
      <c r="B3" s="4" t="s">
        <v>29</v>
      </c>
      <c r="C3" s="24" t="s">
        <v>118</v>
      </c>
      <c r="D3" s="4">
        <v>34</v>
      </c>
      <c r="E3" s="4">
        <v>145</v>
      </c>
      <c r="F3" s="4">
        <v>0</v>
      </c>
      <c r="G3" s="4">
        <v>15</v>
      </c>
      <c r="H3" s="7" t="s">
        <v>24</v>
      </c>
      <c r="I3" s="7" t="s">
        <v>24</v>
      </c>
      <c r="J3" s="7">
        <v>1.8</v>
      </c>
      <c r="K3" s="4">
        <v>1.83</v>
      </c>
      <c r="L3" s="4" t="s">
        <v>25</v>
      </c>
      <c r="M3" s="4" t="s">
        <v>30</v>
      </c>
      <c r="N3" s="4">
        <v>4.2</v>
      </c>
      <c r="O3" s="4">
        <v>999</v>
      </c>
      <c r="P3" s="7" t="s">
        <v>24</v>
      </c>
      <c r="Q3" s="7" t="s">
        <v>24</v>
      </c>
      <c r="R3" s="7">
        <v>6</v>
      </c>
      <c r="S3" s="7">
        <v>6.3</v>
      </c>
      <c r="T3" s="10" t="s">
        <v>24</v>
      </c>
      <c r="U3" s="7" t="s">
        <v>24</v>
      </c>
      <c r="V3" s="13" t="s">
        <v>27</v>
      </c>
    </row>
    <row r="4" spans="1:29" ht="58.5" customHeight="1" x14ac:dyDescent="0.35">
      <c r="A4" s="14" t="s">
        <v>31</v>
      </c>
      <c r="B4" s="4" t="s">
        <v>32</v>
      </c>
      <c r="C4" s="24" t="s">
        <v>119</v>
      </c>
      <c r="D4" s="4">
        <v>36</v>
      </c>
      <c r="E4" s="4">
        <v>161</v>
      </c>
      <c r="F4" s="4"/>
      <c r="G4" s="4">
        <v>15</v>
      </c>
      <c r="H4" s="4"/>
      <c r="I4" s="4">
        <v>15.5</v>
      </c>
      <c r="J4" s="7">
        <v>1.8</v>
      </c>
      <c r="K4" s="4">
        <v>1.83</v>
      </c>
      <c r="L4" s="4" t="s">
        <v>33</v>
      </c>
      <c r="M4" s="4" t="s">
        <v>34</v>
      </c>
      <c r="N4" s="4">
        <v>4.2</v>
      </c>
      <c r="O4" s="4">
        <v>999</v>
      </c>
      <c r="P4" s="7">
        <v>4</v>
      </c>
      <c r="Q4" s="7">
        <v>999</v>
      </c>
      <c r="R4" s="7">
        <v>2.6</v>
      </c>
      <c r="S4" s="7">
        <v>3.6</v>
      </c>
      <c r="T4" s="7">
        <v>6</v>
      </c>
      <c r="U4" s="7">
        <v>6.3</v>
      </c>
      <c r="V4" s="13" t="s">
        <v>27</v>
      </c>
    </row>
    <row r="5" spans="1:29" ht="54" customHeight="1" x14ac:dyDescent="0.35">
      <c r="A5" s="14" t="s">
        <v>35</v>
      </c>
      <c r="B5" s="4" t="s">
        <v>36</v>
      </c>
      <c r="C5" s="24" t="s">
        <v>120</v>
      </c>
      <c r="D5" s="4">
        <v>38</v>
      </c>
      <c r="E5" s="4">
        <v>176</v>
      </c>
      <c r="F5" s="4">
        <v>0</v>
      </c>
      <c r="G5" s="4">
        <v>15</v>
      </c>
      <c r="H5" s="4">
        <v>0</v>
      </c>
      <c r="I5" s="4">
        <v>15.5</v>
      </c>
      <c r="J5" s="7">
        <v>1.8</v>
      </c>
      <c r="K5" s="4">
        <v>1.83</v>
      </c>
      <c r="L5" s="4" t="s">
        <v>33</v>
      </c>
      <c r="M5" s="4" t="s">
        <v>30</v>
      </c>
      <c r="N5" s="4">
        <v>4.2</v>
      </c>
      <c r="O5" s="4">
        <v>999</v>
      </c>
      <c r="P5" s="7">
        <v>4</v>
      </c>
      <c r="Q5" s="7">
        <v>999</v>
      </c>
      <c r="R5" s="7">
        <v>2.6</v>
      </c>
      <c r="S5" s="7">
        <v>3.6</v>
      </c>
      <c r="T5" s="7">
        <v>6</v>
      </c>
      <c r="U5" s="7">
        <v>6.3</v>
      </c>
      <c r="V5" s="13" t="s">
        <v>27</v>
      </c>
    </row>
    <row r="6" spans="1:29" ht="56.25" customHeight="1" x14ac:dyDescent="0.35">
      <c r="A6" s="14" t="s">
        <v>37</v>
      </c>
      <c r="B6" s="4" t="s">
        <v>38</v>
      </c>
      <c r="C6" s="24" t="s">
        <v>121</v>
      </c>
      <c r="D6" s="4">
        <v>32</v>
      </c>
      <c r="E6" s="4">
        <v>131</v>
      </c>
      <c r="F6" s="4">
        <v>0</v>
      </c>
      <c r="G6" s="4">
        <v>15</v>
      </c>
      <c r="H6" s="4">
        <v>0</v>
      </c>
      <c r="I6" s="4">
        <v>15.5</v>
      </c>
      <c r="J6" s="7">
        <v>1.8</v>
      </c>
      <c r="K6" s="4">
        <v>1.83</v>
      </c>
      <c r="L6" s="4" t="s">
        <v>33</v>
      </c>
      <c r="M6" s="4" t="s">
        <v>39</v>
      </c>
      <c r="N6" s="4">
        <v>4.2</v>
      </c>
      <c r="O6" s="4">
        <v>999</v>
      </c>
      <c r="P6" s="4">
        <v>4</v>
      </c>
      <c r="Q6" s="7">
        <v>999</v>
      </c>
      <c r="R6" s="4">
        <v>2.6</v>
      </c>
      <c r="S6" s="7">
        <v>3.6</v>
      </c>
      <c r="T6" s="7">
        <v>6</v>
      </c>
      <c r="U6" s="7">
        <v>6.3</v>
      </c>
      <c r="V6" s="13" t="s">
        <v>27</v>
      </c>
      <c r="X6" s="17"/>
      <c r="Y6" s="17"/>
      <c r="Z6" s="17"/>
      <c r="AA6" s="17"/>
      <c r="AB6" s="17"/>
      <c r="AC6" s="18"/>
    </row>
    <row r="7" spans="1:29" ht="54.75" customHeight="1" x14ac:dyDescent="0.35">
      <c r="A7" s="14" t="s">
        <v>40</v>
      </c>
      <c r="B7" s="4" t="s">
        <v>41</v>
      </c>
      <c r="C7" s="24" t="s">
        <v>122</v>
      </c>
      <c r="D7" s="4">
        <v>34</v>
      </c>
      <c r="E7" s="4">
        <v>146</v>
      </c>
      <c r="F7" s="4">
        <v>0</v>
      </c>
      <c r="G7" s="4">
        <v>15</v>
      </c>
      <c r="H7" s="4">
        <v>0</v>
      </c>
      <c r="I7" s="4">
        <v>15.5</v>
      </c>
      <c r="J7" s="7">
        <v>1.8</v>
      </c>
      <c r="K7" s="4">
        <v>1.83</v>
      </c>
      <c r="L7" s="4" t="s">
        <v>33</v>
      </c>
      <c r="M7" s="4" t="s">
        <v>26</v>
      </c>
      <c r="N7" s="4">
        <v>4.3</v>
      </c>
      <c r="O7" s="4">
        <v>999</v>
      </c>
      <c r="P7" s="7">
        <v>4</v>
      </c>
      <c r="Q7" s="7">
        <v>999</v>
      </c>
      <c r="R7" s="7">
        <v>2.6</v>
      </c>
      <c r="S7" s="7">
        <v>3.6</v>
      </c>
      <c r="T7" s="7">
        <v>6</v>
      </c>
      <c r="U7" s="7">
        <v>6.3</v>
      </c>
      <c r="V7" s="13" t="s">
        <v>27</v>
      </c>
      <c r="X7" s="17"/>
      <c r="Y7" s="17" t="s">
        <v>25</v>
      </c>
      <c r="Z7" s="17" t="s">
        <v>39</v>
      </c>
      <c r="AA7" s="17" t="s">
        <v>27</v>
      </c>
      <c r="AB7" s="17"/>
      <c r="AC7" s="18"/>
    </row>
    <row r="8" spans="1:29" ht="50.25" customHeight="1" x14ac:dyDescent="0.35">
      <c r="A8" s="14" t="s">
        <v>42</v>
      </c>
      <c r="B8" s="4" t="s">
        <v>43</v>
      </c>
      <c r="C8" s="24" t="s">
        <v>123</v>
      </c>
      <c r="D8" s="4">
        <v>40</v>
      </c>
      <c r="E8" s="4">
        <v>191</v>
      </c>
      <c r="F8" s="4">
        <v>0</v>
      </c>
      <c r="G8" s="4">
        <v>15</v>
      </c>
      <c r="H8" s="4">
        <v>0</v>
      </c>
      <c r="I8" s="4">
        <v>15.5</v>
      </c>
      <c r="J8" s="7">
        <v>1.8</v>
      </c>
      <c r="K8" s="4">
        <v>1.83</v>
      </c>
      <c r="L8" s="4" t="s">
        <v>33</v>
      </c>
      <c r="M8" s="4" t="s">
        <v>44</v>
      </c>
      <c r="N8" s="4">
        <v>4.3</v>
      </c>
      <c r="O8" s="4">
        <v>999</v>
      </c>
      <c r="P8" s="7">
        <v>4</v>
      </c>
      <c r="Q8" s="7">
        <v>999</v>
      </c>
      <c r="R8" s="7">
        <v>2.6</v>
      </c>
      <c r="S8" s="7">
        <v>3.6</v>
      </c>
      <c r="T8" s="7">
        <v>6</v>
      </c>
      <c r="U8" s="7">
        <v>6.3</v>
      </c>
      <c r="V8" s="13" t="s">
        <v>27</v>
      </c>
      <c r="X8" s="17"/>
      <c r="Y8" s="17" t="s">
        <v>33</v>
      </c>
      <c r="Z8" s="17" t="s">
        <v>26</v>
      </c>
      <c r="AA8" s="17" t="s">
        <v>45</v>
      </c>
      <c r="AB8" s="17"/>
      <c r="AC8" s="18"/>
    </row>
    <row r="9" spans="1:29" ht="53.25" customHeight="1" x14ac:dyDescent="0.35">
      <c r="A9" s="14" t="s">
        <v>46</v>
      </c>
      <c r="B9" s="4" t="s">
        <v>47</v>
      </c>
      <c r="C9" s="24" t="s">
        <v>114</v>
      </c>
      <c r="D9" s="4">
        <v>42</v>
      </c>
      <c r="E9" s="4">
        <v>206</v>
      </c>
      <c r="F9" s="4">
        <v>0</v>
      </c>
      <c r="G9" s="4">
        <v>15</v>
      </c>
      <c r="H9" s="4">
        <v>0</v>
      </c>
      <c r="I9" s="4">
        <v>15.5</v>
      </c>
      <c r="J9" s="7">
        <v>1.8</v>
      </c>
      <c r="K9" s="4">
        <v>1.83</v>
      </c>
      <c r="L9" s="4" t="s">
        <v>33</v>
      </c>
      <c r="M9" s="4" t="s">
        <v>48</v>
      </c>
      <c r="N9" s="4">
        <v>4.3</v>
      </c>
      <c r="O9" s="4">
        <v>999</v>
      </c>
      <c r="P9" s="7">
        <v>4</v>
      </c>
      <c r="Q9" s="7">
        <v>999</v>
      </c>
      <c r="R9" s="7">
        <v>2.6</v>
      </c>
      <c r="S9" s="7">
        <v>3.6</v>
      </c>
      <c r="T9" s="7">
        <v>6</v>
      </c>
      <c r="U9" s="7">
        <v>6.3</v>
      </c>
      <c r="V9" s="13" t="s">
        <v>27</v>
      </c>
      <c r="X9" s="17"/>
      <c r="Y9" s="17"/>
      <c r="Z9" s="17" t="s">
        <v>34</v>
      </c>
      <c r="AA9" s="17"/>
      <c r="AB9" s="17"/>
      <c r="AC9" s="18"/>
    </row>
    <row r="10" spans="1:29" ht="43.5" customHeight="1" x14ac:dyDescent="0.35">
      <c r="A10" s="14" t="s">
        <v>49</v>
      </c>
      <c r="B10" s="4" t="s">
        <v>50</v>
      </c>
      <c r="C10" s="24" t="s">
        <v>124</v>
      </c>
      <c r="D10" s="4">
        <v>32</v>
      </c>
      <c r="E10" s="4">
        <v>130</v>
      </c>
      <c r="F10" s="4">
        <v>0</v>
      </c>
      <c r="G10" s="4">
        <v>15</v>
      </c>
      <c r="H10" s="7" t="s">
        <v>24</v>
      </c>
      <c r="I10" s="7" t="s">
        <v>24</v>
      </c>
      <c r="J10" s="7">
        <v>1.8</v>
      </c>
      <c r="K10" s="4">
        <v>1.83</v>
      </c>
      <c r="L10" s="4" t="s">
        <v>25</v>
      </c>
      <c r="M10" s="4" t="s">
        <v>34</v>
      </c>
      <c r="N10" s="4">
        <v>4.3</v>
      </c>
      <c r="O10" s="4">
        <v>999</v>
      </c>
      <c r="P10" s="7" t="s">
        <v>24</v>
      </c>
      <c r="Q10" s="7" t="s">
        <v>24</v>
      </c>
      <c r="R10" s="7">
        <v>6</v>
      </c>
      <c r="S10" s="7">
        <v>6.3</v>
      </c>
      <c r="T10" s="10" t="s">
        <v>24</v>
      </c>
      <c r="U10" s="7" t="s">
        <v>24</v>
      </c>
      <c r="V10" s="13" t="s">
        <v>27</v>
      </c>
      <c r="X10" s="17"/>
      <c r="Y10" s="17"/>
      <c r="Z10" s="17" t="s">
        <v>30</v>
      </c>
      <c r="AA10" s="17"/>
      <c r="AB10" s="17"/>
      <c r="AC10" s="18"/>
    </row>
    <row r="11" spans="1:29" ht="38.25" customHeight="1" x14ac:dyDescent="0.35">
      <c r="A11" s="14" t="s">
        <v>51</v>
      </c>
      <c r="B11" s="4" t="s">
        <v>52</v>
      </c>
      <c r="C11" s="24" t="s">
        <v>125</v>
      </c>
      <c r="D11" s="4">
        <v>36</v>
      </c>
      <c r="E11" s="4">
        <v>160</v>
      </c>
      <c r="F11" s="4">
        <v>0</v>
      </c>
      <c r="G11" s="4">
        <v>15</v>
      </c>
      <c r="H11" s="7" t="s">
        <v>24</v>
      </c>
      <c r="I11" s="7" t="s">
        <v>24</v>
      </c>
      <c r="J11" s="7">
        <v>1.8</v>
      </c>
      <c r="K11" s="4">
        <v>1.83</v>
      </c>
      <c r="L11" s="4" t="s">
        <v>25</v>
      </c>
      <c r="M11" s="4" t="s">
        <v>44</v>
      </c>
      <c r="N11" s="4">
        <v>4.3</v>
      </c>
      <c r="O11" s="4">
        <v>999</v>
      </c>
      <c r="P11" s="7" t="s">
        <v>24</v>
      </c>
      <c r="Q11" s="7" t="s">
        <v>24</v>
      </c>
      <c r="R11" s="7">
        <v>6</v>
      </c>
      <c r="S11" s="7">
        <v>6.3</v>
      </c>
      <c r="T11" s="10" t="s">
        <v>24</v>
      </c>
      <c r="U11" s="7" t="s">
        <v>24</v>
      </c>
      <c r="V11" s="13" t="s">
        <v>27</v>
      </c>
      <c r="X11" s="17"/>
      <c r="Y11" s="17"/>
      <c r="Z11" s="17" t="s">
        <v>44</v>
      </c>
      <c r="AA11" s="17"/>
      <c r="AB11" s="17"/>
      <c r="AC11" s="18"/>
    </row>
    <row r="12" spans="1:29" ht="41.25" customHeight="1" x14ac:dyDescent="0.35">
      <c r="A12" s="14" t="s">
        <v>53</v>
      </c>
      <c r="B12" s="4" t="s">
        <v>54</v>
      </c>
      <c r="C12" s="24" t="s">
        <v>113</v>
      </c>
      <c r="D12" s="4">
        <v>38</v>
      </c>
      <c r="E12" s="4">
        <v>175</v>
      </c>
      <c r="F12" s="4">
        <v>0</v>
      </c>
      <c r="G12" s="4">
        <v>15</v>
      </c>
      <c r="H12" s="7" t="s">
        <v>24</v>
      </c>
      <c r="I12" s="7" t="s">
        <v>24</v>
      </c>
      <c r="J12" s="7">
        <v>1.8</v>
      </c>
      <c r="K12" s="4">
        <v>1.83</v>
      </c>
      <c r="L12" s="4" t="s">
        <v>25</v>
      </c>
      <c r="M12" s="4" t="s">
        <v>48</v>
      </c>
      <c r="N12" s="4">
        <v>4.3</v>
      </c>
      <c r="O12" s="4">
        <v>999</v>
      </c>
      <c r="P12" s="7" t="s">
        <v>24</v>
      </c>
      <c r="Q12" s="7" t="s">
        <v>24</v>
      </c>
      <c r="R12" s="7">
        <v>6</v>
      </c>
      <c r="S12" s="7">
        <v>6.3</v>
      </c>
      <c r="T12" s="10" t="s">
        <v>24</v>
      </c>
      <c r="U12" s="7" t="s">
        <v>24</v>
      </c>
      <c r="V12" s="13" t="s">
        <v>27</v>
      </c>
      <c r="X12" s="17"/>
      <c r="Y12" s="17"/>
      <c r="Z12" s="17" t="s">
        <v>48</v>
      </c>
      <c r="AA12" s="17"/>
      <c r="AB12" s="17"/>
      <c r="AC12" s="18"/>
    </row>
    <row r="13" spans="1:29" ht="29" x14ac:dyDescent="0.35">
      <c r="A13" s="14" t="s">
        <v>55</v>
      </c>
      <c r="B13" s="4" t="s">
        <v>56</v>
      </c>
      <c r="C13" s="24" t="s">
        <v>126</v>
      </c>
      <c r="D13" s="4">
        <v>40</v>
      </c>
      <c r="E13" s="4">
        <v>190</v>
      </c>
      <c r="F13" s="4">
        <v>0</v>
      </c>
      <c r="G13" s="4">
        <v>15</v>
      </c>
      <c r="H13" s="7" t="s">
        <v>24</v>
      </c>
      <c r="I13" s="7" t="s">
        <v>24</v>
      </c>
      <c r="J13" s="7">
        <v>1.8</v>
      </c>
      <c r="K13" s="4">
        <v>1.83</v>
      </c>
      <c r="L13" s="4" t="s">
        <v>25</v>
      </c>
      <c r="M13" s="4" t="s">
        <v>57</v>
      </c>
      <c r="N13" s="4">
        <v>4.3</v>
      </c>
      <c r="O13" s="4">
        <v>999</v>
      </c>
      <c r="P13" s="7" t="s">
        <v>24</v>
      </c>
      <c r="Q13" s="7" t="s">
        <v>24</v>
      </c>
      <c r="R13" s="7">
        <v>6</v>
      </c>
      <c r="S13" s="7">
        <v>6.3</v>
      </c>
      <c r="T13" s="10" t="s">
        <v>24</v>
      </c>
      <c r="U13" s="7" t="s">
        <v>24</v>
      </c>
      <c r="V13" s="13" t="s">
        <v>27</v>
      </c>
      <c r="X13" s="17"/>
      <c r="Y13" s="17"/>
      <c r="Z13" s="17" t="s">
        <v>57</v>
      </c>
      <c r="AA13" s="17"/>
      <c r="AB13" s="17"/>
      <c r="AC13" s="18"/>
    </row>
    <row r="14" spans="1:29" ht="29" x14ac:dyDescent="0.35">
      <c r="A14" s="14" t="s">
        <v>58</v>
      </c>
      <c r="B14" s="4" t="s">
        <v>59</v>
      </c>
      <c r="C14" s="24" t="s">
        <v>127</v>
      </c>
      <c r="D14" s="4">
        <v>42</v>
      </c>
      <c r="E14" s="4">
        <v>205</v>
      </c>
      <c r="F14" s="4">
        <v>0</v>
      </c>
      <c r="G14" s="4">
        <v>15</v>
      </c>
      <c r="H14" s="7" t="s">
        <v>24</v>
      </c>
      <c r="I14" s="7" t="s">
        <v>24</v>
      </c>
      <c r="J14" s="7">
        <v>1.8</v>
      </c>
      <c r="K14" s="4">
        <v>1.83</v>
      </c>
      <c r="L14" s="4" t="s">
        <v>25</v>
      </c>
      <c r="M14" s="4" t="s">
        <v>60</v>
      </c>
      <c r="N14" s="4">
        <v>4.3</v>
      </c>
      <c r="O14" s="4">
        <v>999</v>
      </c>
      <c r="P14" s="7" t="s">
        <v>24</v>
      </c>
      <c r="Q14" s="7" t="s">
        <v>24</v>
      </c>
      <c r="R14" s="7">
        <v>6</v>
      </c>
      <c r="S14" s="7">
        <v>6.3</v>
      </c>
      <c r="T14" s="10" t="s">
        <v>24</v>
      </c>
      <c r="U14" s="7" t="s">
        <v>24</v>
      </c>
      <c r="V14" s="13" t="s">
        <v>27</v>
      </c>
      <c r="X14" s="17"/>
      <c r="Y14" s="17"/>
      <c r="Z14" s="17" t="s">
        <v>60</v>
      </c>
      <c r="AA14" s="17"/>
      <c r="AB14" s="17"/>
      <c r="AC14" s="18"/>
    </row>
    <row r="15" spans="1:29" ht="29" x14ac:dyDescent="0.35">
      <c r="A15" s="14" t="s">
        <v>61</v>
      </c>
      <c r="B15" s="4" t="s">
        <v>62</v>
      </c>
      <c r="C15" s="24" t="s">
        <v>115</v>
      </c>
      <c r="D15" s="4">
        <v>46</v>
      </c>
      <c r="E15" s="4">
        <v>193</v>
      </c>
      <c r="F15" s="4">
        <v>0</v>
      </c>
      <c r="G15" s="4">
        <v>15</v>
      </c>
      <c r="H15" s="7" t="s">
        <v>24</v>
      </c>
      <c r="I15" s="7" t="s">
        <v>24</v>
      </c>
      <c r="J15" s="7">
        <v>1.8</v>
      </c>
      <c r="K15" s="4">
        <v>1.83</v>
      </c>
      <c r="L15" s="4" t="s">
        <v>25</v>
      </c>
      <c r="M15" s="4" t="s">
        <v>63</v>
      </c>
      <c r="N15" s="4">
        <v>4.3</v>
      </c>
      <c r="O15" s="4">
        <v>999</v>
      </c>
      <c r="P15" s="7" t="s">
        <v>24</v>
      </c>
      <c r="Q15" s="7" t="s">
        <v>24</v>
      </c>
      <c r="R15" s="7">
        <v>6</v>
      </c>
      <c r="S15" s="7">
        <v>6.3</v>
      </c>
      <c r="T15" s="10" t="s">
        <v>24</v>
      </c>
      <c r="U15" s="7" t="s">
        <v>24</v>
      </c>
      <c r="V15" s="13" t="s">
        <v>45</v>
      </c>
      <c r="X15" s="17"/>
      <c r="Y15" s="17"/>
      <c r="Z15" s="17" t="s">
        <v>63</v>
      </c>
      <c r="AA15" s="17"/>
      <c r="AB15" s="17"/>
      <c r="AC15" s="18"/>
    </row>
    <row r="16" spans="1:29" ht="43.5" x14ac:dyDescent="0.35">
      <c r="A16" s="14" t="s">
        <v>64</v>
      </c>
      <c r="B16" s="4" t="s">
        <v>65</v>
      </c>
      <c r="C16" s="24" t="s">
        <v>128</v>
      </c>
      <c r="D16" s="4">
        <v>44</v>
      </c>
      <c r="E16" s="4">
        <v>188</v>
      </c>
      <c r="F16" s="4">
        <v>0</v>
      </c>
      <c r="G16" s="4">
        <v>15</v>
      </c>
      <c r="H16" s="4">
        <v>0</v>
      </c>
      <c r="I16" s="4">
        <v>15.5</v>
      </c>
      <c r="J16" s="7">
        <v>1.8</v>
      </c>
      <c r="K16" s="4">
        <v>1.83</v>
      </c>
      <c r="L16" s="4" t="s">
        <v>33</v>
      </c>
      <c r="M16" s="4" t="s">
        <v>57</v>
      </c>
      <c r="N16" s="4">
        <v>4.2</v>
      </c>
      <c r="O16" s="4">
        <v>999</v>
      </c>
      <c r="P16" s="7">
        <v>4</v>
      </c>
      <c r="Q16" s="7">
        <v>999</v>
      </c>
      <c r="R16" s="7">
        <v>2.6</v>
      </c>
      <c r="S16" s="7">
        <v>3.6</v>
      </c>
      <c r="T16" s="7">
        <v>6</v>
      </c>
      <c r="U16" s="7">
        <v>6.3</v>
      </c>
      <c r="V16" s="13" t="s">
        <v>45</v>
      </c>
      <c r="X16" s="17"/>
      <c r="Y16" s="17"/>
      <c r="Z16" s="17"/>
      <c r="AA16" s="17"/>
      <c r="AB16" s="17"/>
      <c r="AC16" s="18"/>
    </row>
    <row r="17" spans="1:29" ht="59.25" customHeight="1" x14ac:dyDescent="0.35">
      <c r="A17" s="14" t="s">
        <v>66</v>
      </c>
      <c r="B17" s="4" t="s">
        <v>67</v>
      </c>
      <c r="C17" s="24" t="s">
        <v>116</v>
      </c>
      <c r="D17" s="4">
        <v>42</v>
      </c>
      <c r="E17" s="4">
        <v>176</v>
      </c>
      <c r="F17" s="4">
        <v>0</v>
      </c>
      <c r="G17" s="4">
        <v>15</v>
      </c>
      <c r="H17" s="4">
        <v>0</v>
      </c>
      <c r="I17" s="4">
        <v>15.5</v>
      </c>
      <c r="J17" s="7">
        <v>1.8</v>
      </c>
      <c r="K17" s="4">
        <v>1.83</v>
      </c>
      <c r="L17" s="4" t="s">
        <v>33</v>
      </c>
      <c r="M17" s="4" t="s">
        <v>48</v>
      </c>
      <c r="N17" s="4">
        <v>4.2</v>
      </c>
      <c r="O17" s="4">
        <v>999</v>
      </c>
      <c r="P17" s="7">
        <v>4</v>
      </c>
      <c r="Q17" s="7">
        <v>999</v>
      </c>
      <c r="R17" s="7">
        <v>2.6</v>
      </c>
      <c r="S17" s="7">
        <v>3.6</v>
      </c>
      <c r="T17" s="7">
        <v>6</v>
      </c>
      <c r="U17" s="7">
        <v>6.3</v>
      </c>
      <c r="V17" s="13" t="s">
        <v>45</v>
      </c>
      <c r="X17" s="17"/>
      <c r="Y17" s="17"/>
      <c r="Z17" s="17"/>
      <c r="AA17" s="17"/>
      <c r="AB17" s="17"/>
      <c r="AC17" s="18"/>
    </row>
    <row r="18" spans="1:29" ht="48.75" customHeight="1" x14ac:dyDescent="0.35">
      <c r="A18" s="14" t="s">
        <v>68</v>
      </c>
      <c r="B18" s="4" t="s">
        <v>69</v>
      </c>
      <c r="C18" s="24" t="s">
        <v>129</v>
      </c>
      <c r="D18" s="4">
        <v>28</v>
      </c>
      <c r="E18" s="4">
        <v>100</v>
      </c>
      <c r="F18" s="4">
        <v>0</v>
      </c>
      <c r="G18" s="4">
        <v>15</v>
      </c>
      <c r="H18" s="7" t="s">
        <v>24</v>
      </c>
      <c r="I18" s="7" t="s">
        <v>24</v>
      </c>
      <c r="J18" s="7">
        <v>1.2</v>
      </c>
      <c r="K18" s="4">
        <v>1.22</v>
      </c>
      <c r="L18" s="4" t="s">
        <v>25</v>
      </c>
      <c r="M18" s="4" t="s">
        <v>39</v>
      </c>
      <c r="N18" s="7">
        <v>4.2</v>
      </c>
      <c r="O18" s="4">
        <v>999</v>
      </c>
      <c r="P18" s="7" t="s">
        <v>24</v>
      </c>
      <c r="Q18" s="7" t="s">
        <v>24</v>
      </c>
      <c r="R18" s="7">
        <v>6</v>
      </c>
      <c r="S18" s="7">
        <v>6.3</v>
      </c>
      <c r="T18" s="10" t="s">
        <v>24</v>
      </c>
      <c r="U18" s="7" t="s">
        <v>24</v>
      </c>
      <c r="V18" s="13" t="s">
        <v>27</v>
      </c>
    </row>
    <row r="19" spans="1:29" ht="54" customHeight="1" x14ac:dyDescent="0.35">
      <c r="A19" s="14" t="s">
        <v>70</v>
      </c>
      <c r="B19" s="4" t="s">
        <v>71</v>
      </c>
      <c r="C19" s="24" t="s">
        <v>130</v>
      </c>
      <c r="D19" s="4">
        <v>32</v>
      </c>
      <c r="E19" s="4">
        <v>131</v>
      </c>
      <c r="F19" s="21">
        <v>12.50001</v>
      </c>
      <c r="G19" s="4">
        <v>15</v>
      </c>
      <c r="H19" s="22">
        <v>13.00001</v>
      </c>
      <c r="I19" s="4">
        <v>15.5</v>
      </c>
      <c r="J19" s="7">
        <v>1.2</v>
      </c>
      <c r="K19" s="4">
        <v>1.22</v>
      </c>
      <c r="L19" s="4" t="s">
        <v>33</v>
      </c>
      <c r="M19" s="4" t="s">
        <v>39</v>
      </c>
      <c r="N19" s="4">
        <v>4.2</v>
      </c>
      <c r="O19" s="4">
        <v>999</v>
      </c>
      <c r="P19" s="7">
        <v>4</v>
      </c>
      <c r="Q19" s="7">
        <v>999</v>
      </c>
      <c r="R19" s="7">
        <v>2.6</v>
      </c>
      <c r="S19" s="7">
        <v>3.6</v>
      </c>
      <c r="T19" s="7">
        <v>6</v>
      </c>
      <c r="U19" s="7">
        <v>6.3</v>
      </c>
      <c r="V19" s="13" t="s">
        <v>27</v>
      </c>
    </row>
    <row r="20" spans="1:29" ht="53.25" customHeight="1" x14ac:dyDescent="0.35">
      <c r="A20" s="14" t="s">
        <v>72</v>
      </c>
      <c r="B20" s="4" t="s">
        <v>73</v>
      </c>
      <c r="C20" s="24" t="s">
        <v>131</v>
      </c>
      <c r="D20" s="4">
        <v>36</v>
      </c>
      <c r="E20" s="4">
        <v>128</v>
      </c>
      <c r="F20" s="4"/>
      <c r="G20" s="4">
        <v>11</v>
      </c>
      <c r="H20" s="4"/>
      <c r="I20" s="4">
        <v>13</v>
      </c>
      <c r="J20" s="7">
        <v>1.8</v>
      </c>
      <c r="K20" s="4">
        <v>1.83</v>
      </c>
      <c r="L20" s="4" t="s">
        <v>33</v>
      </c>
      <c r="M20" s="4" t="s">
        <v>34</v>
      </c>
      <c r="N20" s="4">
        <v>3.7</v>
      </c>
      <c r="O20" s="4">
        <v>999</v>
      </c>
      <c r="P20" s="7">
        <v>3.6</v>
      </c>
      <c r="Q20" s="7">
        <v>999</v>
      </c>
      <c r="R20" s="7">
        <v>2.6</v>
      </c>
      <c r="S20" s="7">
        <v>3.6</v>
      </c>
      <c r="T20" s="7">
        <v>6</v>
      </c>
      <c r="U20" s="7">
        <v>6.3</v>
      </c>
      <c r="V20" s="13" t="s">
        <v>27</v>
      </c>
    </row>
    <row r="21" spans="1:29" ht="46.5" customHeight="1" x14ac:dyDescent="0.35">
      <c r="A21" s="14" t="s">
        <v>74</v>
      </c>
      <c r="B21" s="4" t="s">
        <v>75</v>
      </c>
      <c r="C21" s="24" t="s">
        <v>132</v>
      </c>
      <c r="D21" s="4">
        <v>36</v>
      </c>
      <c r="E21" s="4">
        <v>147</v>
      </c>
      <c r="F21" s="4"/>
      <c r="G21" s="4">
        <v>13</v>
      </c>
      <c r="H21" s="4"/>
      <c r="I21" s="4">
        <v>15.5</v>
      </c>
      <c r="J21" s="7">
        <v>1.8</v>
      </c>
      <c r="K21" s="4">
        <v>1.83</v>
      </c>
      <c r="L21" s="4" t="s">
        <v>33</v>
      </c>
      <c r="M21" s="4" t="s">
        <v>34</v>
      </c>
      <c r="N21" s="4">
        <v>4</v>
      </c>
      <c r="O21" s="4">
        <v>999</v>
      </c>
      <c r="P21" s="7">
        <v>4</v>
      </c>
      <c r="Q21" s="7">
        <v>999</v>
      </c>
      <c r="R21" s="7">
        <v>2.6</v>
      </c>
      <c r="S21" s="7">
        <v>3.6</v>
      </c>
      <c r="T21" s="7">
        <v>6</v>
      </c>
      <c r="U21" s="7">
        <v>6.3</v>
      </c>
      <c r="V21" s="13" t="s">
        <v>27</v>
      </c>
    </row>
    <row r="22" spans="1:29" ht="55.5" customHeight="1" x14ac:dyDescent="0.35">
      <c r="A22" s="14" t="s">
        <v>76</v>
      </c>
      <c r="B22" s="4" t="s">
        <v>77</v>
      </c>
      <c r="C22" s="24" t="s">
        <v>133</v>
      </c>
      <c r="D22" s="4">
        <v>32</v>
      </c>
      <c r="E22" s="4">
        <v>131</v>
      </c>
      <c r="F22" s="4">
        <v>0</v>
      </c>
      <c r="G22" s="4">
        <v>15</v>
      </c>
      <c r="H22" s="4">
        <v>0</v>
      </c>
      <c r="I22" s="4">
        <v>15.5</v>
      </c>
      <c r="J22" s="7">
        <v>1.2</v>
      </c>
      <c r="K22" s="4">
        <v>1.22</v>
      </c>
      <c r="L22" s="4" t="s">
        <v>33</v>
      </c>
      <c r="M22" s="4" t="s">
        <v>39</v>
      </c>
      <c r="N22" s="4">
        <v>4.2</v>
      </c>
      <c r="O22" s="4">
        <v>999</v>
      </c>
      <c r="P22" s="7">
        <v>4</v>
      </c>
      <c r="Q22" s="7">
        <v>999</v>
      </c>
      <c r="R22" s="7">
        <v>2.6</v>
      </c>
      <c r="S22" s="7">
        <v>3.6</v>
      </c>
      <c r="T22" s="7">
        <v>8.9</v>
      </c>
      <c r="U22" s="7">
        <v>9.1</v>
      </c>
      <c r="V22" s="13" t="s">
        <v>27</v>
      </c>
    </row>
    <row r="23" spans="1:29" ht="51.75" customHeight="1" x14ac:dyDescent="0.35">
      <c r="A23" s="14" t="s">
        <v>78</v>
      </c>
      <c r="B23" s="4" t="s">
        <v>79</v>
      </c>
      <c r="C23" s="24" t="s">
        <v>134</v>
      </c>
      <c r="D23" s="4">
        <v>32</v>
      </c>
      <c r="E23" s="4">
        <v>113.5</v>
      </c>
      <c r="F23" s="4">
        <v>0</v>
      </c>
      <c r="G23" s="4">
        <v>12.5</v>
      </c>
      <c r="H23" s="4">
        <v>0</v>
      </c>
      <c r="I23" s="4">
        <v>13</v>
      </c>
      <c r="J23" s="7">
        <v>1.2</v>
      </c>
      <c r="K23" s="4">
        <v>1.22</v>
      </c>
      <c r="L23" s="4" t="s">
        <v>33</v>
      </c>
      <c r="M23" s="4" t="s">
        <v>39</v>
      </c>
      <c r="N23" s="4">
        <v>3.5</v>
      </c>
      <c r="O23" s="4">
        <v>999</v>
      </c>
      <c r="P23" s="7">
        <v>3.5</v>
      </c>
      <c r="Q23" s="7">
        <v>999</v>
      </c>
      <c r="R23" s="7">
        <v>2.6</v>
      </c>
      <c r="S23" s="7">
        <v>3.6</v>
      </c>
      <c r="T23" s="7">
        <v>6</v>
      </c>
      <c r="U23" s="7">
        <v>6.3</v>
      </c>
      <c r="V23" s="13" t="s">
        <v>27</v>
      </c>
    </row>
    <row r="24" spans="1:29" ht="53.25" customHeight="1" x14ac:dyDescent="0.35">
      <c r="A24" s="14" t="s">
        <v>80</v>
      </c>
      <c r="B24" s="11" t="s">
        <v>81</v>
      </c>
      <c r="C24" s="24" t="s">
        <v>135</v>
      </c>
      <c r="D24" s="11">
        <v>28</v>
      </c>
      <c r="E24" s="11">
        <v>100</v>
      </c>
      <c r="F24" s="11">
        <v>0</v>
      </c>
      <c r="G24" s="11">
        <v>15</v>
      </c>
      <c r="H24" s="10" t="s">
        <v>24</v>
      </c>
      <c r="I24" s="10" t="s">
        <v>24</v>
      </c>
      <c r="J24" s="7">
        <v>1.2</v>
      </c>
      <c r="K24" s="4">
        <v>1.22</v>
      </c>
      <c r="L24" s="11" t="s">
        <v>25</v>
      </c>
      <c r="M24" s="11" t="s">
        <v>39</v>
      </c>
      <c r="N24" s="11">
        <v>4.2</v>
      </c>
      <c r="O24" s="4">
        <v>999</v>
      </c>
      <c r="P24" s="10" t="s">
        <v>24</v>
      </c>
      <c r="Q24" s="7" t="s">
        <v>24</v>
      </c>
      <c r="R24" s="10">
        <v>8.9</v>
      </c>
      <c r="S24" s="10">
        <v>10.1</v>
      </c>
      <c r="T24" s="10" t="s">
        <v>24</v>
      </c>
      <c r="U24" s="10" t="s">
        <v>24</v>
      </c>
      <c r="V24" s="9" t="s">
        <v>27</v>
      </c>
    </row>
    <row r="25" spans="1:29" ht="29" x14ac:dyDescent="0.35">
      <c r="A25" s="12" t="s">
        <v>82</v>
      </c>
      <c r="B25" s="12" t="s">
        <v>82</v>
      </c>
      <c r="C25" s="24" t="s">
        <v>136</v>
      </c>
      <c r="D25" s="11">
        <v>999</v>
      </c>
      <c r="E25" s="11">
        <v>59.5</v>
      </c>
      <c r="F25" s="11">
        <v>0</v>
      </c>
      <c r="G25" s="11">
        <v>9.25</v>
      </c>
      <c r="H25" s="11" t="s">
        <v>24</v>
      </c>
      <c r="I25" s="11" t="s">
        <v>24</v>
      </c>
      <c r="J25" s="11">
        <v>1.2</v>
      </c>
      <c r="K25" s="11">
        <v>999</v>
      </c>
      <c r="L25" s="11" t="s">
        <v>25</v>
      </c>
      <c r="M25" s="11" t="s">
        <v>83</v>
      </c>
      <c r="N25" s="11" t="s">
        <v>84</v>
      </c>
      <c r="O25" s="4">
        <v>3.5</v>
      </c>
      <c r="P25" s="10" t="s">
        <v>24</v>
      </c>
      <c r="Q25" s="7" t="s">
        <v>24</v>
      </c>
      <c r="R25" s="10">
        <v>7</v>
      </c>
      <c r="S25" s="10">
        <v>999</v>
      </c>
      <c r="T25" s="10" t="s">
        <v>24</v>
      </c>
      <c r="U25" s="10" t="s">
        <v>24</v>
      </c>
      <c r="V25" s="9" t="s">
        <v>27</v>
      </c>
    </row>
    <row r="26" spans="1:29" ht="29" x14ac:dyDescent="0.35">
      <c r="A26" s="12" t="s">
        <v>85</v>
      </c>
      <c r="B26" s="12" t="s">
        <v>85</v>
      </c>
      <c r="C26" s="24" t="s">
        <v>137</v>
      </c>
      <c r="D26" s="4">
        <v>999</v>
      </c>
      <c r="E26" s="4">
        <v>59.5</v>
      </c>
      <c r="F26" s="4">
        <v>0</v>
      </c>
      <c r="G26" s="4">
        <v>9.25</v>
      </c>
      <c r="H26" s="4" t="s">
        <v>24</v>
      </c>
      <c r="I26" s="4" t="s">
        <v>24</v>
      </c>
      <c r="J26" s="4">
        <v>1.2</v>
      </c>
      <c r="K26" s="4">
        <v>999</v>
      </c>
      <c r="L26" s="4" t="s">
        <v>25</v>
      </c>
      <c r="M26" s="4" t="s">
        <v>83</v>
      </c>
      <c r="N26" s="4">
        <v>3.5</v>
      </c>
      <c r="O26" s="4">
        <v>999</v>
      </c>
      <c r="P26" s="7" t="s">
        <v>24</v>
      </c>
      <c r="Q26" s="7" t="s">
        <v>24</v>
      </c>
      <c r="R26" s="7">
        <v>7</v>
      </c>
      <c r="S26" s="7">
        <v>999</v>
      </c>
      <c r="T26" s="7" t="s">
        <v>24</v>
      </c>
      <c r="U26" s="7" t="s">
        <v>24</v>
      </c>
      <c r="V26" s="13" t="s">
        <v>27</v>
      </c>
    </row>
    <row r="27" spans="1:29" ht="29" x14ac:dyDescent="0.35">
      <c r="A27" s="12" t="s">
        <v>86</v>
      </c>
      <c r="B27" s="12" t="s">
        <v>86</v>
      </c>
      <c r="C27" s="24" t="s">
        <v>136</v>
      </c>
      <c r="D27" s="4">
        <v>999</v>
      </c>
      <c r="E27" s="4">
        <v>77</v>
      </c>
      <c r="F27" s="4">
        <v>0</v>
      </c>
      <c r="G27" s="4">
        <v>9.25</v>
      </c>
      <c r="H27" s="4">
        <v>0</v>
      </c>
      <c r="I27" s="4">
        <v>8.75</v>
      </c>
      <c r="J27" s="4">
        <v>1.2</v>
      </c>
      <c r="K27" s="4">
        <v>999</v>
      </c>
      <c r="L27" s="4" t="s">
        <v>33</v>
      </c>
      <c r="M27" s="4" t="s">
        <v>83</v>
      </c>
      <c r="N27" s="4" t="s">
        <v>84</v>
      </c>
      <c r="O27" s="4">
        <v>3.5</v>
      </c>
      <c r="P27" s="7" t="s">
        <v>84</v>
      </c>
      <c r="Q27" s="7">
        <v>3.5</v>
      </c>
      <c r="R27" s="7">
        <v>2.6</v>
      </c>
      <c r="S27" s="7">
        <v>3.8</v>
      </c>
      <c r="T27" s="7">
        <v>8.6999999999999993</v>
      </c>
      <c r="U27" s="7">
        <v>999</v>
      </c>
      <c r="V27" s="13" t="s">
        <v>27</v>
      </c>
    </row>
    <row r="28" spans="1:29" ht="29" x14ac:dyDescent="0.35">
      <c r="A28" s="12" t="s">
        <v>87</v>
      </c>
      <c r="B28" s="12" t="s">
        <v>87</v>
      </c>
      <c r="C28" s="24" t="s">
        <v>138</v>
      </c>
      <c r="D28" s="4">
        <v>999</v>
      </c>
      <c r="E28" s="4">
        <v>77</v>
      </c>
      <c r="F28" s="4">
        <v>0</v>
      </c>
      <c r="G28" s="4">
        <v>9.25</v>
      </c>
      <c r="H28" s="4">
        <v>0</v>
      </c>
      <c r="I28" s="4">
        <v>8.75</v>
      </c>
      <c r="J28" s="4">
        <v>1.2</v>
      </c>
      <c r="K28" s="4">
        <v>999</v>
      </c>
      <c r="L28" s="4" t="s">
        <v>33</v>
      </c>
      <c r="M28" s="4" t="s">
        <v>83</v>
      </c>
      <c r="N28" s="4">
        <v>3.5</v>
      </c>
      <c r="O28" s="4">
        <v>999</v>
      </c>
      <c r="P28" s="7">
        <v>3.5</v>
      </c>
      <c r="Q28" s="7">
        <v>999</v>
      </c>
      <c r="R28" s="7">
        <v>2.6</v>
      </c>
      <c r="S28" s="7">
        <v>3.8</v>
      </c>
      <c r="T28" s="7">
        <v>8.6999999999999993</v>
      </c>
      <c r="U28" s="7">
        <v>999</v>
      </c>
      <c r="V28" s="13" t="s">
        <v>27</v>
      </c>
    </row>
    <row r="40" spans="9:18" x14ac:dyDescent="0.35">
      <c r="I40" s="23"/>
      <c r="J40" s="8"/>
      <c r="K40" s="8"/>
      <c r="L40" s="8"/>
      <c r="M40" s="8"/>
      <c r="N40" s="8"/>
      <c r="O40" s="8"/>
      <c r="P40" s="8"/>
      <c r="Q40" s="8"/>
      <c r="R40" s="8"/>
    </row>
    <row r="41" spans="9:18" x14ac:dyDescent="0.35">
      <c r="I41" s="2"/>
      <c r="J41" s="2"/>
      <c r="P41" s="2"/>
    </row>
  </sheetData>
  <dataValidations count="3">
    <dataValidation type="list" allowBlank="1" showInputMessage="1" showErrorMessage="1" sqref="R41" xr:uid="{5B46AC7C-F3D7-44A1-8215-E3884D64D9F0}">
      <formula1>$AA$7:$AA$8</formula1>
    </dataValidation>
    <dataValidation type="list" allowBlank="1" showInputMessage="1" showErrorMessage="1" sqref="J41" xr:uid="{A9162D8B-DE29-4757-A27A-41049BC2B15C}">
      <formula1>$Z$7:$Z$15</formula1>
    </dataValidation>
    <dataValidation type="list" allowBlank="1" showInputMessage="1" showErrorMessage="1" sqref="I41" xr:uid="{C45DFCA3-62A7-41A8-9019-804219200309}">
      <formula1>$Y$7:$Y$8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7AC4-5F8F-40CD-B0F4-0320EF0B63EA}">
  <sheetPr codeName="Sheet2"/>
  <dimension ref="A1:T75"/>
  <sheetViews>
    <sheetView showGridLines="0" tabSelected="1" topLeftCell="A34" zoomScale="70" zoomScaleNormal="70" workbookViewId="0">
      <selection activeCell="B10" sqref="B10"/>
    </sheetView>
  </sheetViews>
  <sheetFormatPr defaultRowHeight="14.5" x14ac:dyDescent="0.35"/>
  <cols>
    <col min="1" max="1" width="27.453125" customWidth="1"/>
    <col min="2" max="2" width="14.08984375" customWidth="1"/>
    <col min="3" max="3" width="13.54296875" customWidth="1"/>
    <col min="4" max="4" width="20.453125" customWidth="1"/>
    <col min="5" max="5" width="11.36328125" customWidth="1"/>
    <col min="6" max="6" width="16" customWidth="1"/>
    <col min="7" max="7" width="14.36328125" customWidth="1"/>
    <col min="8" max="8" width="22.453125" customWidth="1"/>
    <col min="9" max="9" width="22" customWidth="1"/>
    <col min="10" max="10" width="13.90625" customWidth="1"/>
    <col min="11" max="11" width="15.08984375" customWidth="1"/>
  </cols>
  <sheetData>
    <row r="1" spans="1:11" ht="18.5" x14ac:dyDescent="0.45">
      <c r="A1" s="52" t="s">
        <v>88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x14ac:dyDescent="0.35">
      <c r="A2" s="55"/>
      <c r="B2" s="39"/>
      <c r="C2" s="39"/>
      <c r="D2" s="39"/>
      <c r="E2" s="39"/>
      <c r="F2" s="39"/>
      <c r="G2" s="39"/>
      <c r="H2" s="39"/>
      <c r="I2" s="39"/>
      <c r="J2" s="39"/>
      <c r="K2" s="56"/>
    </row>
    <row r="3" spans="1:11" x14ac:dyDescent="0.35">
      <c r="A3" s="57" t="s">
        <v>89</v>
      </c>
      <c r="B3" s="39" t="s">
        <v>139</v>
      </c>
      <c r="C3" s="39"/>
      <c r="D3" s="39"/>
      <c r="E3" s="39"/>
      <c r="F3" s="39"/>
      <c r="G3" s="39"/>
      <c r="H3" s="39"/>
      <c r="I3" s="39"/>
      <c r="J3" s="39"/>
      <c r="K3" s="56"/>
    </row>
    <row r="4" spans="1:11" x14ac:dyDescent="0.35">
      <c r="A4" s="55"/>
      <c r="B4" s="39" t="s">
        <v>90</v>
      </c>
      <c r="C4" s="39"/>
      <c r="D4" s="39"/>
      <c r="E4" s="39"/>
      <c r="F4" s="39"/>
      <c r="G4" s="39"/>
      <c r="H4" s="39"/>
      <c r="I4" s="39"/>
      <c r="J4" s="39"/>
      <c r="K4" s="56"/>
    </row>
    <row r="5" spans="1:11" x14ac:dyDescent="0.35">
      <c r="A5" s="55"/>
      <c r="B5" s="39" t="s">
        <v>142</v>
      </c>
      <c r="C5" s="39"/>
      <c r="D5" s="39"/>
      <c r="E5" s="39"/>
      <c r="F5" s="39"/>
      <c r="G5" s="39"/>
      <c r="H5" s="39"/>
      <c r="I5" s="39"/>
      <c r="J5" s="39"/>
      <c r="K5" s="56"/>
    </row>
    <row r="6" spans="1:11" x14ac:dyDescent="0.35">
      <c r="A6" s="55"/>
      <c r="B6" s="39" t="s">
        <v>143</v>
      </c>
      <c r="C6" s="39"/>
      <c r="D6" s="39"/>
      <c r="E6" s="39"/>
      <c r="F6" s="39"/>
      <c r="G6" s="39"/>
      <c r="H6" s="39"/>
      <c r="I6" s="39"/>
      <c r="J6" s="39"/>
      <c r="K6" s="56"/>
    </row>
    <row r="7" spans="1:11" x14ac:dyDescent="0.35">
      <c r="A7" s="55"/>
      <c r="B7" s="91" t="s">
        <v>140</v>
      </c>
      <c r="C7" s="39"/>
      <c r="D7" s="39"/>
      <c r="E7" s="39"/>
      <c r="F7" s="39"/>
      <c r="G7" s="39"/>
      <c r="H7" s="39"/>
      <c r="I7" s="39"/>
      <c r="J7" s="39"/>
      <c r="K7" s="56"/>
    </row>
    <row r="8" spans="1:11" x14ac:dyDescent="0.35">
      <c r="A8" s="55"/>
      <c r="B8" s="39" t="s">
        <v>141</v>
      </c>
      <c r="C8" s="39"/>
      <c r="D8" s="39"/>
      <c r="E8" s="39"/>
      <c r="F8" s="39"/>
      <c r="G8" s="39"/>
      <c r="H8" s="39"/>
      <c r="I8" s="39"/>
      <c r="J8" s="39"/>
      <c r="K8" s="56"/>
    </row>
    <row r="9" spans="1:11" x14ac:dyDescent="0.35">
      <c r="A9" s="55"/>
      <c r="B9" s="91" t="s">
        <v>144</v>
      </c>
      <c r="C9" s="39"/>
      <c r="D9" s="39"/>
      <c r="E9" s="39"/>
      <c r="F9" s="39"/>
      <c r="G9" s="39"/>
      <c r="H9" s="39"/>
      <c r="I9" s="39"/>
      <c r="J9" s="39"/>
      <c r="K9" s="56"/>
    </row>
    <row r="10" spans="1:11" x14ac:dyDescent="0.35">
      <c r="A10" s="55"/>
      <c r="B10" s="91" t="s">
        <v>145</v>
      </c>
      <c r="C10" s="39"/>
      <c r="D10" s="39"/>
      <c r="E10" s="39"/>
      <c r="F10" s="39"/>
      <c r="G10" s="39"/>
      <c r="H10" s="39"/>
      <c r="I10" s="39"/>
      <c r="J10" s="39"/>
      <c r="K10" s="56"/>
    </row>
    <row r="11" spans="1:11" ht="43.5" x14ac:dyDescent="0.35">
      <c r="A11" s="58" t="s">
        <v>11</v>
      </c>
      <c r="B11" s="25" t="s">
        <v>12</v>
      </c>
      <c r="C11" s="25" t="s">
        <v>91</v>
      </c>
      <c r="D11" s="25" t="s">
        <v>92</v>
      </c>
      <c r="E11" s="25" t="s">
        <v>93</v>
      </c>
      <c r="F11" s="25" t="s">
        <v>94</v>
      </c>
      <c r="G11" s="25" t="s">
        <v>95</v>
      </c>
      <c r="H11" s="25" t="s">
        <v>96</v>
      </c>
      <c r="I11" s="25" t="s">
        <v>97</v>
      </c>
      <c r="J11" s="25" t="s">
        <v>21</v>
      </c>
      <c r="K11" s="59" t="s">
        <v>98</v>
      </c>
    </row>
    <row r="12" spans="1:11" x14ac:dyDescent="0.35">
      <c r="A12" s="60" t="s">
        <v>33</v>
      </c>
      <c r="B12" s="29" t="s">
        <v>30</v>
      </c>
      <c r="C12" s="30">
        <v>15</v>
      </c>
      <c r="D12" s="31">
        <v>15</v>
      </c>
      <c r="E12" s="30">
        <v>1.81</v>
      </c>
      <c r="F12" s="30">
        <v>4.3</v>
      </c>
      <c r="G12" s="32">
        <v>4.3</v>
      </c>
      <c r="H12" s="109">
        <v>15</v>
      </c>
      <c r="I12" s="32">
        <v>6</v>
      </c>
      <c r="J12" s="30" t="s">
        <v>27</v>
      </c>
      <c r="K12" s="61">
        <v>145</v>
      </c>
    </row>
    <row r="13" spans="1:11" hidden="1" x14ac:dyDescent="0.35">
      <c r="A13" s="112" t="str">
        <f>A12</f>
        <v>2x8</v>
      </c>
      <c r="B13" s="113" t="str">
        <f>B12</f>
        <v>8x8</v>
      </c>
      <c r="C13" s="114">
        <f>C12</f>
        <v>15</v>
      </c>
      <c r="D13" s="115">
        <f>IF(A13="No", "", D12)</f>
        <v>15</v>
      </c>
      <c r="E13" s="114">
        <f>E12</f>
        <v>1.81</v>
      </c>
      <c r="F13" s="114">
        <f>F12</f>
        <v>4.3</v>
      </c>
      <c r="G13" s="115">
        <f>IF(A13="No", "", G12)</f>
        <v>4.3</v>
      </c>
      <c r="H13" s="113" t="str">
        <f>IF(A13="2x8", "", H12)</f>
        <v/>
      </c>
      <c r="I13" s="115">
        <f>IF(A13="No", "", I12)</f>
        <v>6</v>
      </c>
      <c r="J13" s="114" t="str">
        <f>J12</f>
        <v>Single</v>
      </c>
      <c r="K13" s="116">
        <f>K12</f>
        <v>145</v>
      </c>
    </row>
    <row r="14" spans="1:11" x14ac:dyDescent="0.35">
      <c r="A14" s="62"/>
      <c r="B14" s="40"/>
      <c r="C14" s="40"/>
      <c r="D14" s="40"/>
      <c r="E14" s="40"/>
      <c r="F14" s="40"/>
      <c r="G14" s="40"/>
      <c r="H14" s="41"/>
      <c r="I14" s="40"/>
      <c r="J14" s="40"/>
      <c r="K14" s="63"/>
    </row>
    <row r="15" spans="1:11" ht="18.5" x14ac:dyDescent="0.45">
      <c r="A15" s="64" t="s">
        <v>99</v>
      </c>
      <c r="B15" s="42"/>
      <c r="C15" s="42"/>
      <c r="D15" s="42"/>
      <c r="E15" s="42"/>
      <c r="F15" s="42"/>
      <c r="G15" s="42"/>
      <c r="H15" s="42"/>
      <c r="I15" s="110" t="s">
        <v>102</v>
      </c>
      <c r="J15" s="42"/>
      <c r="K15" s="65"/>
    </row>
    <row r="16" spans="1:11" ht="15.5" x14ac:dyDescent="0.35">
      <c r="A16" s="66" t="str">
        <f>_xlfn.IFNA(A17, "Vehicle combination to be sent for bridge assessment")</f>
        <v>Reference Vehicle 4</v>
      </c>
      <c r="B16" s="44"/>
      <c r="C16" s="42"/>
      <c r="D16" s="44" t="str">
        <f>_xlfn.IFNA(D17,"")</f>
        <v>Prime mover, 2x8 dolly &amp; 8x8 platform trailer combination up to 176.0 tonnes with minimum GCW of 4.2m</v>
      </c>
      <c r="E16" s="42"/>
      <c r="F16" s="42"/>
      <c r="G16" s="42"/>
      <c r="H16" s="42"/>
      <c r="I16" s="42"/>
      <c r="J16" s="111" t="str">
        <f>HYPERLINK( VLOOKUP(A17,RefVeh[#All],3,0), A17)</f>
        <v>Reference Vehicle 4</v>
      </c>
      <c r="K16" s="117"/>
    </row>
    <row r="17" spans="1:20" s="35" customFormat="1" hidden="1" x14ac:dyDescent="0.35">
      <c r="A17" s="67" t="str" cm="1">
        <f t="array" ref="A17">INDEX(RefVeh[Reference Vehicle No],MATCH(1,(RefVeh[Dolly]='Front End'!A13)*(RefVeh[Platform Trailer]='Front End'!B13)*
(IF('Front End'!F13="",TRUE,RefVeh[PT Ground Contact Width '[m'] - min]&lt;='Front End'!F13))*
(IF('Front End'!G13="",TRUE,RefVeh[Dolly Ground Contact Width '[m'] - min]&lt;='Front End'!G13))*
(IF('Front End'!H13="",TRUE,RefVeh[DriveMin]&lt;='Front End'!H13))*
(IF('Front End'!I13="",TRUE,RefVeh[Last axle of the tandem dolly to the first axle of the platform trailer '[m'] - min]&lt;='Front End'!I13))*
(IF('Front End'!I13="",TRUE,RefVeh[Last axle of the tandem dolly to the first axle of the platform trailer '[m'] - max]&gt;='Front End'!I13))*
(RefVeh[Permit type]='Front End'!J13)*(RefVeh[Axle Spacing min]&lt;='Front End'!E13)*(RefVeh[Axle Spacing Max]&gt;='Front End'!E13)*
(RefVeh[Mass on Trailer Axle '[t'] - max]&gt;='Front End'!C13)*(RefVeh[Mass on Tandem Dolly (eight tyres) '[t'] - max]&gt;='Front End'!D13)*
(RefVeh[GVM Mass limits '[t'] - max]&gt;='Front End'!K13),0))</f>
        <v>Reference Vehicle 4</v>
      </c>
      <c r="C17" s="45"/>
      <c r="D17" s="45" t="str" cm="1">
        <f t="array" ref="D17">INDEX(RefVeh[Combination Name],MATCH(1,(RefVeh[Dolly]='Front End'!A13)*(RefVeh[Platform Trailer]='Front End'!B13)*
(IF('Front End'!F13="",TRUE,RefVeh[PT Ground Contact Width '[m'] - min]&lt;='Front End'!F13))*
(IF('Front End'!G13="",TRUE,RefVeh[Dolly Ground Contact Width '[m'] - min]&lt;='Front End'!G13))*
(IF('Front End'!H13="",TRUE,RefVeh[DriveMin]&lt;='Front End'!H13))*
(IF('Front End'!I13="",TRUE,RefVeh[Last axle of the tandem dolly to the first axle of the platform trailer '[m'] - min]&lt;='Front End'!I13))*
(IF('Front End'!I13="",TRUE,RefVeh[Last axle of the tandem dolly to the first axle of the platform trailer '[m'] - max]&gt;='Front End'!I13))*
(RefVeh[Permit type]='Front End'!J13)*(RefVeh[Axle Spacing min]&lt;='Front End'!E13)*(RefVeh[Axle Spacing Max]&gt;='Front End'!E13)*
(RefVeh[Mass on Trailer Axle '[t'] - max]&gt;='Front End'!C13)*(RefVeh[Mass on Tandem Dolly (eight tyres) '[t'] - max]&gt;='Front End'!D13)*
(RefVeh[GVM Mass limits '[t'] - max]&gt;='Front End'!K13),0))</f>
        <v>Prime mover, 2x8 dolly &amp; 8x8 platform trailer combination up to 176.0 tonnes with minimum GCW of 4.2m</v>
      </c>
      <c r="E17" s="45"/>
      <c r="F17" s="45"/>
      <c r="G17" s="45"/>
      <c r="H17" s="45"/>
      <c r="I17" s="45"/>
      <c r="J17" s="46"/>
      <c r="K17" s="68"/>
    </row>
    <row r="18" spans="1:20" s="35" customFormat="1" hidden="1" x14ac:dyDescent="0.35">
      <c r="A18" s="67" t="str" cm="1">
        <f t="array" ref="A18">INDEX(RefVeh[Reference Vehicle No],MATCH(1,(RefVeh[Dolly]='Front End'!A13)*(RefVeh[Platform Trailer]='Front End'!B13)*
(IF('Front End'!F13="",TRUE,RefVeh[PT Ground Contact Width '[m'] - min]&lt;='Front End'!F13))*
(IF('Front End'!G13="",TRUE,RefVeh[Dolly Ground Contact Width '[m'] - min]&lt;='Front End'!G13))*
(IF('Front End'!H13="",TRUE,RefVeh[DriveMin]&lt;='Front End'!H13))*
(IF('Front End'!I13="",TRUE,RefVeh[Last axle of the tandem dolly to the first axle of the platform trailer '[m'] - min]&lt;='Front End'!I13))*
(IF('Front End'!I13="",TRUE,RefVeh[Last axle of the tandem dolly to the first axle of the platform trailer '[m'] - max]&gt;='Front End'!I13))*
(RefVeh[Permit type]='Front End'!J13)*(RefVeh[Axle Spacing min]&lt;='Front End'!E13)*(RefVeh[Axle Spacing Max]&gt;='Front End'!E13)*
(RefVeh[Mass on Trailer Axle '[t'] - max]&gt;='Front End'!C13)*(RefVeh[Mass on Tandem Dolly (eight tyres) '[t'] - max]&gt;='Front End'!D13),0))</f>
        <v>Reference Vehicle 4</v>
      </c>
      <c r="B18" s="45"/>
      <c r="C18" s="45"/>
      <c r="D18" s="45"/>
      <c r="E18" s="45"/>
      <c r="F18" s="45"/>
      <c r="G18" s="45"/>
      <c r="H18" s="45"/>
      <c r="I18" s="45"/>
      <c r="J18" s="46"/>
      <c r="K18" s="68"/>
    </row>
    <row r="19" spans="1:20" s="35" customFormat="1" x14ac:dyDescent="0.35">
      <c r="A19" s="69"/>
      <c r="B19" s="45"/>
      <c r="C19" s="45"/>
      <c r="D19" s="45"/>
      <c r="E19" s="45"/>
      <c r="F19" s="45"/>
      <c r="G19" s="45"/>
      <c r="H19" s="45"/>
      <c r="I19" s="45"/>
      <c r="J19" s="46"/>
      <c r="K19" s="68"/>
    </row>
    <row r="20" spans="1:20" ht="15" customHeight="1" x14ac:dyDescent="0.45">
      <c r="A20" s="70" t="s">
        <v>104</v>
      </c>
      <c r="B20" s="47"/>
      <c r="C20" s="47"/>
      <c r="D20" s="47"/>
      <c r="E20" s="47"/>
      <c r="F20" s="47"/>
      <c r="G20" s="47"/>
      <c r="H20" s="48"/>
      <c r="I20" s="48"/>
      <c r="J20" s="48"/>
      <c r="K20" s="71"/>
      <c r="L20" s="18"/>
      <c r="M20" s="18"/>
      <c r="N20" s="20"/>
      <c r="O20" s="18"/>
      <c r="P20" s="18"/>
      <c r="Q20" s="18"/>
      <c r="R20" s="18"/>
      <c r="S20" s="18"/>
      <c r="T20" s="18"/>
    </row>
    <row r="21" spans="1:20" ht="24" customHeight="1" x14ac:dyDescent="0.35">
      <c r="A21" s="72" t="s">
        <v>100</v>
      </c>
      <c r="B21" s="38">
        <f>K13</f>
        <v>145</v>
      </c>
      <c r="C21" s="49" t="str" cm="1">
        <f t="array" ref="C21">_xlfn.IFS(VLOOKUP(A18,RefVeh[#All], 5,FALSE) &lt; 'Front End'!K13, "Over the GVM Limit! Vehicle combination to be sent for bridge assessment, unless you can reduce your mass limit", VLOOKUP(A18,RefVeh[#All], 5,FALSE) &gt; 'Front End'!K13, "Vehicle combination can be heavier because it hasn't reached the max allowed mass limit. You can use the map mentioned above and can go heavier.", VLOOKUP(A18,RefVeh[#All], 5,FALSE) = 'Front End'!K13, "Vehicle combination is at the max allowed mass limit. Use the map mentioned above.")</f>
        <v>Vehicle combination can be heavier because it hasn't reached the max allowed mass limit. You can use the map mentioned above and can go heavier.</v>
      </c>
      <c r="D21" s="39"/>
      <c r="E21" s="39"/>
      <c r="F21" s="39"/>
      <c r="G21" s="39"/>
      <c r="H21" s="50"/>
      <c r="I21" s="50"/>
      <c r="J21" s="50"/>
      <c r="K21" s="73"/>
      <c r="L21" s="18"/>
      <c r="M21" s="18"/>
      <c r="N21" s="20"/>
      <c r="O21" s="18"/>
      <c r="P21" s="18"/>
      <c r="Q21" s="18"/>
      <c r="R21" s="18"/>
      <c r="S21" s="18"/>
      <c r="T21" s="18"/>
    </row>
    <row r="22" spans="1:20" ht="27" customHeight="1" x14ac:dyDescent="0.35">
      <c r="A22" s="74" t="s">
        <v>103</v>
      </c>
      <c r="B22" s="38">
        <f>VLOOKUP(A18,RefVeh[#All],5,FALSE)</f>
        <v>176</v>
      </c>
      <c r="C22" s="51" t="str">
        <f>_xlfn.IFNA(C21,"No it wouldn't. Vehicle combination to be sent for bridge assessment")</f>
        <v>Vehicle combination can be heavier because it hasn't reached the max allowed mass limit. You can use the map mentioned above and can go heavier.</v>
      </c>
      <c r="D22" s="47"/>
      <c r="E22" s="47"/>
      <c r="F22" s="47"/>
      <c r="G22" s="47"/>
      <c r="H22" s="48"/>
      <c r="I22" s="48"/>
      <c r="J22" s="48"/>
      <c r="K22" s="71"/>
      <c r="L22" s="18"/>
      <c r="M22" s="18"/>
      <c r="N22" s="20"/>
      <c r="O22" s="18"/>
      <c r="P22" s="18"/>
      <c r="Q22" s="18"/>
      <c r="R22" s="18"/>
      <c r="S22" s="18"/>
      <c r="T22" s="18"/>
    </row>
    <row r="23" spans="1:20" ht="27" customHeight="1" thickBot="1" x14ac:dyDescent="0.4">
      <c r="A23" s="75" t="s">
        <v>101</v>
      </c>
      <c r="B23" s="76">
        <f>B22-K13</f>
        <v>31</v>
      </c>
      <c r="C23" s="77" t="str" cm="1">
        <f t="array" ref="C23">_xlfn.IFS(B23&lt;0, "Reduce your mass!", B23&gt;0, "You can increase your mass!", B23=0, "Don't change your mass, use the map above!")</f>
        <v>You can increase your mass!</v>
      </c>
      <c r="D23" s="77"/>
      <c r="E23" s="77"/>
      <c r="F23" s="77"/>
      <c r="G23" s="77"/>
      <c r="H23" s="78"/>
      <c r="I23" s="78"/>
      <c r="J23" s="78"/>
      <c r="K23" s="79"/>
      <c r="L23" s="18"/>
      <c r="M23" s="18"/>
      <c r="N23" s="20"/>
      <c r="O23" s="18"/>
      <c r="P23" s="18"/>
      <c r="Q23" s="18"/>
      <c r="R23" s="18"/>
      <c r="S23" s="18"/>
      <c r="T23" s="18"/>
    </row>
    <row r="24" spans="1:20" x14ac:dyDescent="0.35"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x14ac:dyDescent="0.35"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15" thickBot="1" x14ac:dyDescent="0.4">
      <c r="H26" s="18"/>
      <c r="I26" s="18"/>
      <c r="J26" s="19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18.5" x14ac:dyDescent="0.45">
      <c r="A27" s="80" t="s">
        <v>105</v>
      </c>
      <c r="B27" s="81"/>
      <c r="C27" s="81"/>
      <c r="D27" s="81"/>
      <c r="E27" s="81"/>
      <c r="F27" s="81"/>
      <c r="G27" s="81"/>
      <c r="H27" s="82"/>
      <c r="I27" s="82"/>
      <c r="J27" s="82"/>
      <c r="K27" s="83"/>
      <c r="L27" s="18"/>
      <c r="M27" s="18"/>
      <c r="N27" s="18"/>
      <c r="O27" s="18"/>
      <c r="P27" s="18"/>
      <c r="Q27" s="18"/>
      <c r="R27" s="18"/>
      <c r="S27" s="18"/>
      <c r="T27" s="18"/>
    </row>
    <row r="28" spans="1:20" ht="43.5" x14ac:dyDescent="0.35">
      <c r="A28" s="58" t="s">
        <v>11</v>
      </c>
      <c r="B28" s="25" t="s">
        <v>12</v>
      </c>
      <c r="C28" s="25" t="s">
        <v>91</v>
      </c>
      <c r="D28" s="25" t="s">
        <v>92</v>
      </c>
      <c r="E28" s="25" t="s">
        <v>93</v>
      </c>
      <c r="F28" s="25" t="s">
        <v>94</v>
      </c>
      <c r="G28" s="25" t="s">
        <v>95</v>
      </c>
      <c r="H28" s="25" t="s">
        <v>96</v>
      </c>
      <c r="I28" s="25" t="s">
        <v>97</v>
      </c>
      <c r="J28" s="25" t="s">
        <v>21</v>
      </c>
      <c r="K28" s="59" t="s">
        <v>98</v>
      </c>
      <c r="L28" s="18"/>
      <c r="M28" s="18"/>
      <c r="N28" s="18"/>
      <c r="O28" s="18"/>
      <c r="P28" s="18"/>
      <c r="Q28" s="18"/>
      <c r="R28" s="18"/>
      <c r="S28" s="18"/>
      <c r="T28" s="18"/>
    </row>
    <row r="29" spans="1:20" x14ac:dyDescent="0.35">
      <c r="A29" s="84" t="s">
        <v>25</v>
      </c>
      <c r="B29" s="26" t="s">
        <v>48</v>
      </c>
      <c r="C29" s="27">
        <v>15</v>
      </c>
      <c r="D29" s="28"/>
      <c r="E29" s="27">
        <v>1.81</v>
      </c>
      <c r="F29" s="27">
        <v>4.5999999999999996</v>
      </c>
      <c r="G29" s="28"/>
      <c r="H29" s="27">
        <v>6.1</v>
      </c>
      <c r="I29" s="28"/>
      <c r="J29" s="27" t="s">
        <v>27</v>
      </c>
      <c r="K29" s="85">
        <v>170</v>
      </c>
      <c r="L29" s="18"/>
      <c r="M29" s="18"/>
      <c r="N29" s="18"/>
      <c r="O29" s="18"/>
      <c r="P29" s="18"/>
      <c r="Q29" s="18"/>
      <c r="R29" s="18"/>
      <c r="S29" s="18"/>
      <c r="T29" s="18"/>
    </row>
    <row r="30" spans="1:20" s="33" customFormat="1" x14ac:dyDescent="0.35">
      <c r="A30" s="86"/>
      <c r="B30" s="36"/>
      <c r="C30" s="37"/>
      <c r="D30" s="37"/>
      <c r="E30" s="37"/>
      <c r="F30" s="37"/>
      <c r="G30" s="37"/>
      <c r="H30" s="37"/>
      <c r="I30" s="37"/>
      <c r="J30" s="37"/>
      <c r="K30" s="87"/>
      <c r="L30" s="34"/>
      <c r="M30" s="34"/>
      <c r="N30" s="34"/>
      <c r="O30" s="34"/>
      <c r="P30" s="34"/>
      <c r="Q30" s="34"/>
      <c r="R30" s="34"/>
      <c r="S30" s="34"/>
      <c r="T30" s="34"/>
    </row>
    <row r="31" spans="1:20" ht="18.5" x14ac:dyDescent="0.45">
      <c r="A31" s="64" t="s">
        <v>99</v>
      </c>
      <c r="B31" s="42"/>
      <c r="C31" s="42"/>
      <c r="D31" s="42"/>
      <c r="E31" s="42"/>
      <c r="F31" s="42"/>
      <c r="G31" s="42"/>
      <c r="H31" s="43"/>
      <c r="I31" s="42"/>
      <c r="J31" s="42"/>
      <c r="K31" s="65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35">
      <c r="A32" s="66" t="s">
        <v>53</v>
      </c>
      <c r="B32" s="42"/>
      <c r="C32" s="44"/>
      <c r="D32" s="44" t="s">
        <v>54</v>
      </c>
      <c r="E32" s="44"/>
      <c r="F32" s="44"/>
      <c r="G32" s="44"/>
      <c r="H32" s="88"/>
      <c r="I32" s="88"/>
      <c r="J32" s="88"/>
      <c r="K32" s="89"/>
      <c r="L32" s="18"/>
      <c r="M32" s="18"/>
      <c r="N32" s="18"/>
      <c r="O32" s="18"/>
      <c r="P32" s="18"/>
      <c r="Q32" s="18"/>
      <c r="R32" s="18"/>
      <c r="S32" s="18"/>
      <c r="T32" s="18"/>
    </row>
    <row r="33" spans="1:20" s="33" customFormat="1" x14ac:dyDescent="0.35">
      <c r="A33" s="90"/>
      <c r="B33" s="91"/>
      <c r="C33" s="92"/>
      <c r="D33" s="92"/>
      <c r="E33" s="92"/>
      <c r="F33" s="92"/>
      <c r="G33" s="92"/>
      <c r="H33" s="93"/>
      <c r="I33" s="93"/>
      <c r="J33" s="93"/>
      <c r="K33" s="94"/>
      <c r="L33" s="34"/>
      <c r="M33" s="34"/>
      <c r="N33" s="34"/>
      <c r="O33" s="34"/>
      <c r="P33" s="34"/>
      <c r="Q33" s="34"/>
      <c r="R33" s="34"/>
      <c r="S33" s="34"/>
      <c r="T33" s="34"/>
    </row>
    <row r="34" spans="1:20" ht="18.5" x14ac:dyDescent="0.45">
      <c r="A34" s="70" t="s">
        <v>104</v>
      </c>
      <c r="B34" s="47"/>
      <c r="C34" s="47"/>
      <c r="D34" s="47"/>
      <c r="E34" s="47"/>
      <c r="F34" s="47"/>
      <c r="G34" s="47"/>
      <c r="H34" s="48"/>
      <c r="I34" s="48"/>
      <c r="J34" s="48"/>
      <c r="K34" s="71"/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21.75" customHeight="1" x14ac:dyDescent="0.35">
      <c r="A35" s="72" t="s">
        <v>100</v>
      </c>
      <c r="B35" s="1">
        <v>170</v>
      </c>
      <c r="C35" s="39"/>
      <c r="D35" s="39"/>
      <c r="E35" s="39"/>
      <c r="F35" s="39"/>
      <c r="G35" s="39"/>
      <c r="H35" s="50"/>
      <c r="I35" s="50"/>
      <c r="J35" s="50"/>
      <c r="K35" s="73"/>
      <c r="L35" s="18"/>
      <c r="M35" s="18"/>
      <c r="N35" s="18"/>
      <c r="O35" s="18"/>
      <c r="P35" s="18"/>
      <c r="Q35" s="18"/>
      <c r="R35" s="18"/>
      <c r="S35" s="18"/>
      <c r="T35" s="18"/>
    </row>
    <row r="36" spans="1:20" ht="35.25" customHeight="1" x14ac:dyDescent="0.35">
      <c r="A36" s="74" t="s">
        <v>103</v>
      </c>
      <c r="B36" s="1">
        <v>175</v>
      </c>
      <c r="C36" s="95" t="s">
        <v>106</v>
      </c>
      <c r="D36" s="47"/>
      <c r="E36" s="47"/>
      <c r="F36" s="47"/>
      <c r="G36" s="47"/>
      <c r="H36" s="48"/>
      <c r="I36" s="48"/>
      <c r="J36" s="48"/>
      <c r="K36" s="71"/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15" thickBot="1" x14ac:dyDescent="0.4">
      <c r="A37" s="75" t="s">
        <v>101</v>
      </c>
      <c r="B37" s="96">
        <v>5</v>
      </c>
      <c r="C37" s="77" t="s">
        <v>107</v>
      </c>
      <c r="D37" s="77"/>
      <c r="E37" s="77"/>
      <c r="F37" s="77"/>
      <c r="G37" s="77"/>
      <c r="H37" s="78"/>
      <c r="I37" s="78"/>
      <c r="J37" s="78"/>
      <c r="K37" s="79"/>
      <c r="L37" s="18"/>
      <c r="M37" s="18"/>
      <c r="N37" s="18"/>
      <c r="O37" s="18"/>
      <c r="P37" s="18"/>
      <c r="Q37" s="18"/>
      <c r="R37" s="18"/>
      <c r="S37" s="18"/>
      <c r="T37" s="18"/>
    </row>
    <row r="38" spans="1:20" x14ac:dyDescent="0.35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x14ac:dyDescent="0.35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ht="15" thickBot="1" x14ac:dyDescent="0.4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ht="18.5" x14ac:dyDescent="0.45">
      <c r="A41" s="80" t="s">
        <v>111</v>
      </c>
      <c r="B41" s="81"/>
      <c r="C41" s="81"/>
      <c r="D41" s="81"/>
      <c r="E41" s="81"/>
      <c r="F41" s="81"/>
      <c r="G41" s="81"/>
      <c r="H41" s="82"/>
      <c r="I41" s="82"/>
      <c r="J41" s="82"/>
      <c r="K41" s="83"/>
      <c r="L41" s="18"/>
      <c r="M41" s="18"/>
      <c r="N41" s="18"/>
      <c r="O41" s="18"/>
      <c r="P41" s="18"/>
      <c r="Q41" s="18"/>
      <c r="R41" s="18"/>
      <c r="S41" s="18"/>
      <c r="T41" s="18"/>
    </row>
    <row r="42" spans="1:20" ht="43.5" x14ac:dyDescent="0.35">
      <c r="A42" s="58" t="s">
        <v>11</v>
      </c>
      <c r="B42" s="25" t="s">
        <v>12</v>
      </c>
      <c r="C42" s="25" t="s">
        <v>91</v>
      </c>
      <c r="D42" s="25" t="s">
        <v>92</v>
      </c>
      <c r="E42" s="25" t="s">
        <v>93</v>
      </c>
      <c r="F42" s="25" t="s">
        <v>94</v>
      </c>
      <c r="G42" s="25" t="s">
        <v>95</v>
      </c>
      <c r="H42" s="25" t="s">
        <v>96</v>
      </c>
      <c r="I42" s="25" t="s">
        <v>97</v>
      </c>
      <c r="J42" s="25" t="s">
        <v>21</v>
      </c>
      <c r="K42" s="59" t="s">
        <v>98</v>
      </c>
      <c r="L42" s="18"/>
      <c r="M42" s="18"/>
      <c r="N42" s="18"/>
      <c r="O42" s="18"/>
      <c r="P42" s="18"/>
      <c r="Q42" s="18"/>
      <c r="R42" s="18"/>
      <c r="S42" s="18"/>
      <c r="T42" s="18"/>
    </row>
    <row r="43" spans="1:20" x14ac:dyDescent="0.35">
      <c r="A43" s="84" t="s">
        <v>33</v>
      </c>
      <c r="B43" s="26" t="s">
        <v>48</v>
      </c>
      <c r="C43" s="27">
        <v>15</v>
      </c>
      <c r="D43" s="27">
        <v>15</v>
      </c>
      <c r="E43" s="27">
        <v>1.81</v>
      </c>
      <c r="F43" s="27">
        <v>4.3</v>
      </c>
      <c r="G43" s="27">
        <v>4.3</v>
      </c>
      <c r="H43" s="28">
        <v>3</v>
      </c>
      <c r="I43" s="27">
        <v>6</v>
      </c>
      <c r="J43" s="27" t="s">
        <v>27</v>
      </c>
      <c r="K43" s="85">
        <v>210</v>
      </c>
      <c r="L43" s="18"/>
      <c r="M43" s="18"/>
      <c r="N43" s="18"/>
      <c r="O43" s="18"/>
      <c r="P43" s="18"/>
      <c r="Q43" s="18"/>
      <c r="R43" s="18"/>
      <c r="S43" s="18"/>
      <c r="T43" s="18"/>
    </row>
    <row r="44" spans="1:20" s="33" customFormat="1" x14ac:dyDescent="0.35">
      <c r="A44" s="86"/>
      <c r="B44" s="36"/>
      <c r="C44" s="37"/>
      <c r="D44" s="37"/>
      <c r="E44" s="37"/>
      <c r="F44" s="37"/>
      <c r="G44" s="37"/>
      <c r="H44" s="37"/>
      <c r="I44" s="37"/>
      <c r="J44" s="37"/>
      <c r="K44" s="87"/>
      <c r="L44" s="34"/>
      <c r="M44" s="34"/>
      <c r="N44" s="34"/>
      <c r="O44" s="34"/>
      <c r="P44" s="34"/>
      <c r="Q44" s="34"/>
      <c r="R44" s="34"/>
      <c r="S44" s="34"/>
      <c r="T44" s="34"/>
    </row>
    <row r="45" spans="1:20" ht="18.5" x14ac:dyDescent="0.45">
      <c r="A45" s="64" t="s">
        <v>99</v>
      </c>
      <c r="B45" s="42"/>
      <c r="C45" s="42"/>
      <c r="D45" s="42"/>
      <c r="E45" s="42"/>
      <c r="F45" s="42"/>
      <c r="G45" s="42"/>
      <c r="H45" s="43"/>
      <c r="I45" s="42"/>
      <c r="J45" s="42"/>
      <c r="K45" s="65"/>
      <c r="L45" s="18"/>
      <c r="M45" s="18"/>
      <c r="N45" s="18"/>
      <c r="O45" s="18"/>
      <c r="P45" s="18"/>
      <c r="Q45" s="18"/>
      <c r="R45" s="18"/>
      <c r="S45" s="18"/>
      <c r="T45" s="18"/>
    </row>
    <row r="46" spans="1:20" x14ac:dyDescent="0.35">
      <c r="A46" s="66" t="s">
        <v>108</v>
      </c>
      <c r="B46" s="44"/>
      <c r="C46" s="44"/>
      <c r="D46" s="44"/>
      <c r="E46" s="44"/>
      <c r="F46" s="44"/>
      <c r="G46" s="44"/>
      <c r="H46" s="88"/>
      <c r="I46" s="88"/>
      <c r="J46" s="88"/>
      <c r="K46" s="89"/>
    </row>
    <row r="47" spans="1:20" s="33" customFormat="1" x14ac:dyDescent="0.35">
      <c r="A47" s="90"/>
      <c r="B47" s="92"/>
      <c r="C47" s="92"/>
      <c r="D47" s="92"/>
      <c r="E47" s="92"/>
      <c r="F47" s="92"/>
      <c r="G47" s="92"/>
      <c r="H47" s="93"/>
      <c r="I47" s="93"/>
      <c r="J47" s="93"/>
      <c r="K47" s="94"/>
    </row>
    <row r="48" spans="1:20" ht="18.5" x14ac:dyDescent="0.45">
      <c r="A48" s="97" t="s">
        <v>104</v>
      </c>
      <c r="B48" s="42"/>
      <c r="C48" s="42"/>
      <c r="D48" s="42"/>
      <c r="E48" s="42"/>
      <c r="F48" s="42"/>
      <c r="G48" s="42"/>
      <c r="H48" s="98"/>
      <c r="I48" s="98"/>
      <c r="J48" s="98"/>
      <c r="K48" s="99"/>
    </row>
    <row r="49" spans="1:11" x14ac:dyDescent="0.35">
      <c r="A49" s="72" t="s">
        <v>100</v>
      </c>
      <c r="B49" s="1">
        <v>210</v>
      </c>
      <c r="C49" s="39"/>
      <c r="D49" s="39"/>
      <c r="E49" s="39"/>
      <c r="F49" s="39"/>
      <c r="G49" s="39"/>
      <c r="H49" s="50"/>
      <c r="I49" s="50"/>
      <c r="J49" s="50"/>
      <c r="K49" s="73"/>
    </row>
    <row r="50" spans="1:11" ht="29" x14ac:dyDescent="0.35">
      <c r="A50" s="74" t="s">
        <v>103</v>
      </c>
      <c r="B50" s="1">
        <v>206</v>
      </c>
      <c r="C50" s="51" t="s">
        <v>109</v>
      </c>
      <c r="D50" s="47"/>
      <c r="E50" s="47"/>
      <c r="F50" s="47"/>
      <c r="G50" s="47"/>
      <c r="H50" s="48"/>
      <c r="I50" s="48"/>
      <c r="J50" s="48"/>
      <c r="K50" s="71"/>
    </row>
    <row r="51" spans="1:11" ht="15" thickBot="1" x14ac:dyDescent="0.4">
      <c r="A51" s="75" t="s">
        <v>101</v>
      </c>
      <c r="B51" s="96">
        <v>-4</v>
      </c>
      <c r="C51" s="77" t="s">
        <v>110</v>
      </c>
      <c r="D51" s="100"/>
      <c r="E51" s="100"/>
      <c r="F51" s="100"/>
      <c r="G51" s="100"/>
      <c r="H51" s="101"/>
      <c r="I51" s="101"/>
      <c r="J51" s="101"/>
      <c r="K51" s="102"/>
    </row>
    <row r="52" spans="1:11" x14ac:dyDescent="0.35">
      <c r="A52" s="107"/>
      <c r="B52" s="91"/>
      <c r="C52" s="92"/>
      <c r="D52" s="91"/>
      <c r="E52" s="91"/>
      <c r="F52" s="91"/>
      <c r="G52" s="91"/>
      <c r="H52" s="108"/>
      <c r="I52" s="108"/>
      <c r="J52" s="108"/>
      <c r="K52" s="108"/>
    </row>
    <row r="54" spans="1:11" ht="15" thickBot="1" x14ac:dyDescent="0.4"/>
    <row r="55" spans="1:11" ht="18.5" x14ac:dyDescent="0.45">
      <c r="A55" s="80" t="s">
        <v>112</v>
      </c>
      <c r="B55" s="81"/>
      <c r="C55" s="81"/>
      <c r="D55" s="81"/>
      <c r="E55" s="81"/>
      <c r="F55" s="81"/>
      <c r="G55" s="81"/>
      <c r="H55" s="81"/>
      <c r="I55" s="81"/>
      <c r="J55" s="81"/>
      <c r="K55" s="103"/>
    </row>
    <row r="56" spans="1:11" x14ac:dyDescent="0.35">
      <c r="A56" s="55"/>
      <c r="B56" s="39"/>
      <c r="C56" s="39"/>
      <c r="D56" s="39"/>
      <c r="E56" s="39"/>
      <c r="F56" s="39"/>
      <c r="G56" s="39"/>
      <c r="H56" s="39"/>
      <c r="I56" s="39"/>
      <c r="J56" s="39"/>
      <c r="K56" s="56"/>
    </row>
    <row r="57" spans="1:11" x14ac:dyDescent="0.35">
      <c r="A57" s="55"/>
      <c r="B57" s="39"/>
      <c r="C57" s="39"/>
      <c r="D57" s="39"/>
      <c r="E57" s="39"/>
      <c r="F57" s="39"/>
      <c r="G57" s="39"/>
      <c r="H57" s="39"/>
      <c r="I57" s="39"/>
      <c r="J57" s="39"/>
      <c r="K57" s="56"/>
    </row>
    <row r="58" spans="1:11" x14ac:dyDescent="0.35">
      <c r="A58" s="55"/>
      <c r="B58" s="39"/>
      <c r="C58" s="39"/>
      <c r="D58" s="39"/>
      <c r="E58" s="39"/>
      <c r="F58" s="39"/>
      <c r="G58" s="39"/>
      <c r="H58" s="39"/>
      <c r="I58" s="39"/>
      <c r="J58" s="39"/>
      <c r="K58" s="56"/>
    </row>
    <row r="59" spans="1:11" x14ac:dyDescent="0.35">
      <c r="A59" s="55"/>
      <c r="B59" s="39"/>
      <c r="C59" s="39"/>
      <c r="D59" s="39"/>
      <c r="E59" s="39"/>
      <c r="F59" s="39"/>
      <c r="G59" s="39"/>
      <c r="H59" s="39"/>
      <c r="I59" s="39"/>
      <c r="J59" s="39"/>
      <c r="K59" s="56"/>
    </row>
    <row r="60" spans="1:11" x14ac:dyDescent="0.35">
      <c r="A60" s="55"/>
      <c r="B60" s="39"/>
      <c r="C60" s="39"/>
      <c r="D60" s="39"/>
      <c r="E60" s="39"/>
      <c r="F60" s="39"/>
      <c r="G60" s="39"/>
      <c r="H60" s="39"/>
      <c r="I60" s="39"/>
      <c r="J60" s="39"/>
      <c r="K60" s="56"/>
    </row>
    <row r="61" spans="1:11" x14ac:dyDescent="0.35">
      <c r="A61" s="55"/>
      <c r="B61" s="39"/>
      <c r="C61" s="39"/>
      <c r="D61" s="39"/>
      <c r="E61" s="39"/>
      <c r="F61" s="39"/>
      <c r="G61" s="39"/>
      <c r="H61" s="39"/>
      <c r="I61" s="39"/>
      <c r="J61" s="39"/>
      <c r="K61" s="56"/>
    </row>
    <row r="62" spans="1:11" x14ac:dyDescent="0.35">
      <c r="A62" s="55"/>
      <c r="B62" s="39"/>
      <c r="C62" s="39"/>
      <c r="D62" s="39"/>
      <c r="E62" s="39"/>
      <c r="F62" s="39"/>
      <c r="G62" s="39"/>
      <c r="H62" s="39"/>
      <c r="I62" s="39"/>
      <c r="J62" s="39"/>
      <c r="K62" s="56"/>
    </row>
    <row r="63" spans="1:11" x14ac:dyDescent="0.35">
      <c r="A63" s="55"/>
      <c r="B63" s="39"/>
      <c r="C63" s="39"/>
      <c r="D63" s="39"/>
      <c r="E63" s="39"/>
      <c r="F63" s="39"/>
      <c r="G63" s="39"/>
      <c r="H63" s="39"/>
      <c r="I63" s="39"/>
      <c r="J63" s="39"/>
      <c r="K63" s="56"/>
    </row>
    <row r="64" spans="1:11" x14ac:dyDescent="0.35">
      <c r="A64" s="55"/>
      <c r="B64" s="39"/>
      <c r="C64" s="39"/>
      <c r="D64" s="39"/>
      <c r="E64" s="39"/>
      <c r="F64" s="39"/>
      <c r="G64" s="39"/>
      <c r="H64" s="39"/>
      <c r="I64" s="39"/>
      <c r="J64" s="39"/>
      <c r="K64" s="56"/>
    </row>
    <row r="65" spans="1:11" x14ac:dyDescent="0.35">
      <c r="A65" s="55"/>
      <c r="B65" s="39"/>
      <c r="C65" s="39"/>
      <c r="D65" s="39"/>
      <c r="E65" s="39"/>
      <c r="F65" s="39"/>
      <c r="G65" s="39"/>
      <c r="H65" s="39"/>
      <c r="I65" s="39"/>
      <c r="J65" s="39"/>
      <c r="K65" s="56"/>
    </row>
    <row r="66" spans="1:11" x14ac:dyDescent="0.35">
      <c r="A66" s="55"/>
      <c r="B66" s="39"/>
      <c r="C66" s="39"/>
      <c r="D66" s="39"/>
      <c r="E66" s="39"/>
      <c r="F66" s="39"/>
      <c r="G66" s="39"/>
      <c r="H66" s="39"/>
      <c r="I66" s="39"/>
      <c r="J66" s="39"/>
      <c r="K66" s="56"/>
    </row>
    <row r="67" spans="1:11" x14ac:dyDescent="0.35">
      <c r="A67" s="55"/>
      <c r="B67" s="39"/>
      <c r="C67" s="39"/>
      <c r="D67" s="39"/>
      <c r="E67" s="39"/>
      <c r="F67" s="39"/>
      <c r="G67" s="39"/>
      <c r="H67" s="39"/>
      <c r="I67" s="39"/>
      <c r="J67" s="39"/>
      <c r="K67" s="56"/>
    </row>
    <row r="68" spans="1:11" x14ac:dyDescent="0.35">
      <c r="A68" s="55"/>
      <c r="B68" s="39"/>
      <c r="C68" s="39"/>
      <c r="D68" s="39"/>
      <c r="E68" s="39"/>
      <c r="F68" s="39"/>
      <c r="G68" s="39"/>
      <c r="H68" s="39"/>
      <c r="I68" s="39"/>
      <c r="J68" s="39"/>
      <c r="K68" s="56"/>
    </row>
    <row r="69" spans="1:11" x14ac:dyDescent="0.35">
      <c r="A69" s="55"/>
      <c r="B69" s="39"/>
      <c r="C69" s="39"/>
      <c r="D69" s="39"/>
      <c r="E69" s="39"/>
      <c r="F69" s="39"/>
      <c r="G69" s="39"/>
      <c r="H69" s="39"/>
      <c r="I69" s="39"/>
      <c r="J69" s="39"/>
      <c r="K69" s="56"/>
    </row>
    <row r="70" spans="1:11" x14ac:dyDescent="0.35">
      <c r="A70" s="55"/>
      <c r="B70" s="39"/>
      <c r="C70" s="39"/>
      <c r="D70" s="39"/>
      <c r="E70" s="39"/>
      <c r="F70" s="39"/>
      <c r="G70" s="39"/>
      <c r="H70" s="39"/>
      <c r="I70" s="39"/>
      <c r="J70" s="39"/>
      <c r="K70" s="56"/>
    </row>
    <row r="71" spans="1:11" x14ac:dyDescent="0.35">
      <c r="A71" s="55"/>
      <c r="B71" s="39"/>
      <c r="C71" s="39"/>
      <c r="D71" s="39"/>
      <c r="E71" s="39"/>
      <c r="F71" s="39"/>
      <c r="G71" s="39"/>
      <c r="H71" s="39"/>
      <c r="I71" s="39"/>
      <c r="J71" s="39"/>
      <c r="K71" s="56"/>
    </row>
    <row r="72" spans="1:11" x14ac:dyDescent="0.35">
      <c r="A72" s="55"/>
      <c r="B72" s="39"/>
      <c r="C72" s="39"/>
      <c r="D72" s="39"/>
      <c r="E72" s="39"/>
      <c r="F72" s="39"/>
      <c r="G72" s="39"/>
      <c r="H72" s="39"/>
      <c r="I72" s="39"/>
      <c r="J72" s="39"/>
      <c r="K72" s="56"/>
    </row>
    <row r="73" spans="1:11" x14ac:dyDescent="0.35">
      <c r="A73" s="55"/>
      <c r="B73" s="39"/>
      <c r="C73" s="39"/>
      <c r="D73" s="39"/>
      <c r="E73" s="39"/>
      <c r="F73" s="39"/>
      <c r="G73" s="39"/>
      <c r="H73" s="39"/>
      <c r="I73" s="39"/>
      <c r="J73" s="39"/>
      <c r="K73" s="56"/>
    </row>
    <row r="74" spans="1:11" x14ac:dyDescent="0.35">
      <c r="A74" s="55"/>
      <c r="B74" s="39"/>
      <c r="C74" s="39"/>
      <c r="D74" s="39"/>
      <c r="E74" s="39"/>
      <c r="F74" s="39"/>
      <c r="G74" s="39"/>
      <c r="H74" s="39"/>
      <c r="I74" s="39"/>
      <c r="J74" s="39"/>
      <c r="K74" s="56"/>
    </row>
    <row r="75" spans="1:11" ht="15" thickBot="1" x14ac:dyDescent="0.4">
      <c r="A75" s="104"/>
      <c r="B75" s="105"/>
      <c r="C75" s="105"/>
      <c r="D75" s="105"/>
      <c r="E75" s="105"/>
      <c r="F75" s="105"/>
      <c r="G75" s="105"/>
      <c r="H75" s="105"/>
      <c r="I75" s="105"/>
      <c r="J75" s="105"/>
      <c r="K75" s="106"/>
    </row>
  </sheetData>
  <phoneticPr fontId="7" type="noConversion"/>
  <conditionalFormatting sqref="D12">
    <cfRule type="expression" dxfId="6" priority="18">
      <formula>$A$13="No"</formula>
    </cfRule>
    <cfRule type="expression" dxfId="5" priority="19">
      <formula>$A$13="2x8"</formula>
    </cfRule>
  </conditionalFormatting>
  <conditionalFormatting sqref="G12">
    <cfRule type="expression" dxfId="4" priority="16">
      <formula>$A$13="No"</formula>
    </cfRule>
    <cfRule type="expression" dxfId="3" priority="17">
      <formula>$A$13="2x8"</formula>
    </cfRule>
  </conditionalFormatting>
  <conditionalFormatting sqref="I12">
    <cfRule type="expression" dxfId="2" priority="14">
      <formula>$A$13="No"</formula>
    </cfRule>
    <cfRule type="expression" dxfId="1" priority="15">
      <formula>$A$13="2x8"</formula>
    </cfRule>
  </conditionalFormatting>
  <conditionalFormatting sqref="H12">
    <cfRule type="expression" dxfId="0" priority="1">
      <formula>$A$12="2x8"</formula>
    </cfRule>
  </conditionalFormatting>
  <dataValidations xWindow="1158" yWindow="689" count="2">
    <dataValidation type="decimal" allowBlank="1" showInputMessage="1" showErrorMessage="1" sqref="C12:C13 H12:H13 E12:F13 G12" xr:uid="{0A8D1D06-6147-4079-AC9C-77219A06B3C6}">
      <formula1>0</formula1>
      <formula2>999</formula2>
    </dataValidation>
    <dataValidation type="decimal" allowBlank="1" showInputMessage="1" showErrorMessage="1" promptTitle="Spacing btw drive axle and dolly" prompt="Axle spacing between the last axle of the drive group to first axle of_x000a_the tandem dolly is always between 2.6 - 3.6m!" sqref="I12" xr:uid="{6B0E7004-5131-44FD-99FD-3EC2E19CF3BD}">
      <formula1>0</formula1>
      <formula2>999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58" yWindow="689" count="3">
        <x14:dataValidation type="list" allowBlank="1" showInputMessage="1" showErrorMessage="1" xr:uid="{F8D32276-7144-4701-A0B7-85FAF1AEFDC6}">
          <x14:formula1>
            <xm:f>'Data to populate'!$Y$7:$Y$8</xm:f>
          </x14:formula1>
          <xm:sqref>A12</xm:sqref>
        </x14:dataValidation>
        <x14:dataValidation type="list" allowBlank="1" showInputMessage="1" showErrorMessage="1" xr:uid="{3348849C-5D27-44ED-B67D-4019D1E8D058}">
          <x14:formula1>
            <xm:f>'Data to populate'!$Z$7:$Z$15</xm:f>
          </x14:formula1>
          <xm:sqref>B12:B13</xm:sqref>
        </x14:dataValidation>
        <x14:dataValidation type="list" allowBlank="1" showInputMessage="1" showErrorMessage="1" xr:uid="{A096C6C8-8B1A-420D-A1EF-942AE1F05DC3}">
          <x14:formula1>
            <xm:f>'Data to populate'!$AA$7:$AA$8</xm:f>
          </x14:formula1>
          <xm:sqref>J12:J14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E9936A3AB234BB9A3D30C7D4E534C" ma:contentTypeVersion="17" ma:contentTypeDescription="Create a new document." ma:contentTypeScope="" ma:versionID="6a98f95a7deee1aecc259a642d7802c9">
  <xsd:schema xmlns:xsd="http://www.w3.org/2001/XMLSchema" xmlns:xs="http://www.w3.org/2001/XMLSchema" xmlns:p="http://schemas.microsoft.com/office/2006/metadata/properties" xmlns:ns2="d5c246c5-5d7c-4866-88a9-1eda805ab623" xmlns:ns3="7debf504-b2e7-44ee-8485-51b7f16df4a7" targetNamespace="http://schemas.microsoft.com/office/2006/metadata/properties" ma:root="true" ma:fieldsID="a8d296d36a81a90304353c1ea29f684d" ns2:_="" ns3:_="">
    <xsd:import namespace="d5c246c5-5d7c-4866-88a9-1eda805ab623"/>
    <xsd:import namespace="7debf504-b2e7-44ee-8485-51b7f16df4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246c5-5d7c-4866-88a9-1eda805ab6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2e39827-7633-4725-95e2-462bd363dd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bf504-b2e7-44ee-8485-51b7f16df4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9999ca-8c36-4747-b4fc-f1666e2f7b0d}" ma:internalName="TaxCatchAll" ma:showField="CatchAllData" ma:web="7debf504-b2e7-44ee-8485-51b7f16df4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c246c5-5d7c-4866-88a9-1eda805ab623">
      <Terms xmlns="http://schemas.microsoft.com/office/infopath/2007/PartnerControls"/>
    </lcf76f155ced4ddcb4097134ff3c332f>
    <TaxCatchAll xmlns="7debf504-b2e7-44ee-8485-51b7f16df4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2E83EB-96C5-46D1-8668-6781CFAD1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c246c5-5d7c-4866-88a9-1eda805ab623"/>
    <ds:schemaRef ds:uri="7debf504-b2e7-44ee-8485-51b7f16df4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AB7C6C-9EE4-444F-9C0D-1DE1204A9718}">
  <ds:schemaRefs>
    <ds:schemaRef ds:uri="http://schemas.microsoft.com/office/2006/metadata/properties"/>
    <ds:schemaRef ds:uri="http://schemas.microsoft.com/office/infopath/2007/PartnerControls"/>
    <ds:schemaRef ds:uri="d5c246c5-5d7c-4866-88a9-1eda805ab623"/>
    <ds:schemaRef ds:uri="7debf504-b2e7-44ee-8485-51b7f16df4a7"/>
  </ds:schemaRefs>
</ds:datastoreItem>
</file>

<file path=customXml/itemProps3.xml><?xml version="1.0" encoding="utf-8"?>
<ds:datastoreItem xmlns:ds="http://schemas.openxmlformats.org/officeDocument/2006/customXml" ds:itemID="{65C7AB12-1C55-43CF-8B79-E81F08D411A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06fd932-e23a-4c56-b72d-cd1ac85ce494}" enabled="1" method="Privileged" siteId="{5094c7a7-0748-466e-941e-72882c3097b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to populate</vt:lpstr>
      <vt:lpstr>Front End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Ultmann</dc:creator>
  <cp:keywords/>
  <dc:description/>
  <cp:lastModifiedBy>Zita Ultmann (DTP)</cp:lastModifiedBy>
  <cp:revision/>
  <dcterms:created xsi:type="dcterms:W3CDTF">2021-07-05T04:48:38Z</dcterms:created>
  <dcterms:modified xsi:type="dcterms:W3CDTF">2024-09-19T23:47:03Z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0x0101003F7E9936A3AB234BB9A3D30C7D4E534C</vt:lpwstr>
  </property>
  <property fmtid="{D5CDD505-2E9C-101B-9397-08002B2CF9AE}" pid="3" name="MediaServiceImageTags">
    <vt:lpwstr/>
  </property>
</Properties>
</file>